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<sst xmlns="http://schemas.openxmlformats.org/spreadsheetml/2006/main" count="550" uniqueCount="269">
  <si>
    <t>内蒙古自治区2025年第九批领取病残津贴人员公示名单</t>
  </si>
  <si>
    <t>序号</t>
  </si>
  <si>
    <t>姓名</t>
  </si>
  <si>
    <t>出生年月</t>
  </si>
  <si>
    <t>性别</t>
  </si>
  <si>
    <t>所在单位</t>
  </si>
  <si>
    <t>申请地区</t>
  </si>
  <si>
    <t>劳动能力鉴定结论书编号</t>
  </si>
  <si>
    <t>鉴定结论</t>
  </si>
  <si>
    <t>申请病残津贴日期</t>
  </si>
  <si>
    <t>王建福</t>
  </si>
  <si>
    <t>男</t>
  </si>
  <si>
    <t>伊敏联营建材厂（失业）</t>
  </si>
  <si>
    <t>呼伦贝尔市人力资源和社会保障局</t>
  </si>
  <si>
    <t>呼劳鉴非工（2025）0157号</t>
  </si>
  <si>
    <t>完全丧失劳动能力</t>
  </si>
  <si>
    <t>刘东辉</t>
  </si>
  <si>
    <t>养老企业虚拟单位</t>
  </si>
  <si>
    <t>通辽市社会保险事业服务中心</t>
  </si>
  <si>
    <t>通人社劳鉴非工（2025-1）86</t>
  </si>
  <si>
    <t>李刚</t>
  </si>
  <si>
    <t>呼伦贝尔市拓冉商贸有限公司</t>
  </si>
  <si>
    <t>呼劳鉴非工（2025）0155号</t>
  </si>
  <si>
    <t>曹拥军</t>
  </si>
  <si>
    <t>集宁区灵活就业人员基本养老保险（二）</t>
  </si>
  <si>
    <t>集宁区社会保险事业服务中心</t>
  </si>
  <si>
    <t>乌劳鉴非工（2025）0035号</t>
  </si>
  <si>
    <t>王东升</t>
  </si>
  <si>
    <t>乌兰察布市破产企业存续期间养老保险补收</t>
  </si>
  <si>
    <t>乌兰察布市社会保险事业服务中心</t>
  </si>
  <si>
    <t>乌劳鉴非工（2025）0104号</t>
  </si>
  <si>
    <t>蔺慧慧</t>
  </si>
  <si>
    <t>女</t>
  </si>
  <si>
    <t>个体灵活就业人员（基本医疗8%）</t>
  </si>
  <si>
    <t>呼和浩特市人社局（企业）</t>
  </si>
  <si>
    <t>呼劳鉴非工（2025）0222号</t>
  </si>
  <si>
    <t>刘海潮</t>
  </si>
  <si>
    <t>呼劳鉴非工（2025）0261号</t>
  </si>
  <si>
    <t>赵志华</t>
  </si>
  <si>
    <t>呼劳鉴非工（2025）0260号</t>
  </si>
  <si>
    <t>李海青</t>
  </si>
  <si>
    <t>呼劳鉴非工（2025）0220号</t>
  </si>
  <si>
    <t>包秀山</t>
  </si>
  <si>
    <t>内蒙古自治区烟草公司呼和浩特市公司</t>
  </si>
  <si>
    <t>呼劳鉴非工（2025）0258号</t>
  </si>
  <si>
    <t>王金辉</t>
  </si>
  <si>
    <t>内蒙古巴运控股（集团）有限公司</t>
  </si>
  <si>
    <t>巴彦淖尔市人社局信息中心</t>
  </si>
  <si>
    <t>巴劳鉴非工（2025）032</t>
  </si>
  <si>
    <t>朱晓明</t>
  </si>
  <si>
    <t>突泉县下岗单位</t>
  </si>
  <si>
    <t>兴安盟社会保险事业服务中心</t>
  </si>
  <si>
    <t>兴劳鉴非工（2025）0035号</t>
  </si>
  <si>
    <t>赵小军</t>
  </si>
  <si>
    <t>中国石油天然气股份有限公司内蒙古鄂尔多斯市销售分公司第十三加油站</t>
  </si>
  <si>
    <t>鄂尔多斯市社会保险事业服务中心</t>
  </si>
  <si>
    <t>鄂劳鉴非工（2025）0019号</t>
  </si>
  <si>
    <t>于福国</t>
  </si>
  <si>
    <t>阿尔山自由职业者</t>
  </si>
  <si>
    <t>兴劳鉴非工（2025）0057号</t>
  </si>
  <si>
    <t>连永顺</t>
  </si>
  <si>
    <t>内蒙古准兴重载高速公路有限责任公司</t>
  </si>
  <si>
    <t>乌劳鉴非工（2025）0103号</t>
  </si>
  <si>
    <t>张辉</t>
  </si>
  <si>
    <t>乌劳鉴非工（2025）0099号</t>
  </si>
  <si>
    <t>杨海泉</t>
  </si>
  <si>
    <t>乌劳鉴非工（2025）0028号</t>
  </si>
  <si>
    <t>许东生</t>
  </si>
  <si>
    <t>呼劳鉴非工（2025）0214号</t>
  </si>
  <si>
    <t>白斌</t>
  </si>
  <si>
    <t>内蒙古诚泽项目管理有限责任公司</t>
  </si>
  <si>
    <t>呼劳鉴非工（2025）0269号</t>
  </si>
  <si>
    <t>袁志钢</t>
  </si>
  <si>
    <t>2019年灵活就业人员</t>
  </si>
  <si>
    <t>巴劳鉴非工（2024）044号</t>
  </si>
  <si>
    <t>王立新</t>
  </si>
  <si>
    <t>内蒙古第三建筑工程有限公司</t>
  </si>
  <si>
    <t>呼劳鉴非工（2025）0159号</t>
  </si>
  <si>
    <t>李广</t>
  </si>
  <si>
    <t>呼劳鉴非工（2025）0102号</t>
  </si>
  <si>
    <t>孙运好</t>
  </si>
  <si>
    <t>前八里庄（失地农民单位）</t>
  </si>
  <si>
    <t>呼劳鉴非工（2025）0276号</t>
  </si>
  <si>
    <t>孙雪英</t>
  </si>
  <si>
    <t>呼劳鉴非工（2025）0223号</t>
  </si>
  <si>
    <t>李俊峰</t>
  </si>
  <si>
    <t>呼劳鉴非工（2025）0208号</t>
  </si>
  <si>
    <t>闫晓娇</t>
  </si>
  <si>
    <t>燕京啤酒内蒙古金川有限公司</t>
  </si>
  <si>
    <t>巴劳鉴非工（2025）027号</t>
  </si>
  <si>
    <t>刘建忠</t>
  </si>
  <si>
    <t>巴劳鉴非工（2025）022号</t>
  </si>
  <si>
    <t>张云</t>
  </si>
  <si>
    <t>兴劳鉴非工（2025）0059号</t>
  </si>
  <si>
    <t>唐月清</t>
  </si>
  <si>
    <t>科右前旗下岗续保人员</t>
  </si>
  <si>
    <t>兴劳鉴非工（2025）0069号</t>
  </si>
  <si>
    <t>高占元</t>
  </si>
  <si>
    <t>呼劳鉴非工（2025）0279号</t>
  </si>
  <si>
    <t>焦换存</t>
  </si>
  <si>
    <t>鄂旗个体投保单位</t>
  </si>
  <si>
    <t>鄂劳鉴非工﹝2025﹞0061号</t>
  </si>
  <si>
    <t>赵国辉</t>
  </si>
  <si>
    <t>奈曼旗虚拟企业</t>
  </si>
  <si>
    <t>通人社劳鉴非工（2025-1）70</t>
  </si>
  <si>
    <t>王久良</t>
  </si>
  <si>
    <t>科区灵活就业人员2</t>
  </si>
  <si>
    <t>通人社劳鉴非工（2025-1）35</t>
  </si>
  <si>
    <t>庄金华</t>
  </si>
  <si>
    <t>通人社劳鉴非工（2025-1）47</t>
  </si>
  <si>
    <t>孙玉峰</t>
  </si>
  <si>
    <t>科区灵活就业人员1</t>
  </si>
  <si>
    <t>通人社劳鉴非工（2025-1）43</t>
  </si>
  <si>
    <t>陈智慧</t>
  </si>
  <si>
    <t>解除劳动合同2</t>
  </si>
  <si>
    <t>通人社劳鉴非工（2025-1）93</t>
  </si>
  <si>
    <t>包凶虎</t>
  </si>
  <si>
    <t>福耀集团通辽有限公司</t>
  </si>
  <si>
    <t>通人社劳鉴非工（2025-1）79</t>
  </si>
  <si>
    <t>朱喜东</t>
  </si>
  <si>
    <t>养老企业虚拟单位1</t>
  </si>
  <si>
    <t>通人社劳鉴非工（2025-1）62</t>
  </si>
  <si>
    <t>杜维国</t>
  </si>
  <si>
    <t>通辽市科盛国有资产经营管理有限公司</t>
  </si>
  <si>
    <t>通人社劳鉴非工（2025-1）51</t>
  </si>
  <si>
    <t>李凤英</t>
  </si>
  <si>
    <t>海区个体工商户2001</t>
  </si>
  <si>
    <t>乌海市人力资源与社会保障局(企业)</t>
  </si>
  <si>
    <t>乌劳鉴非工（2025）0066号</t>
  </si>
  <si>
    <t>巴特尔</t>
  </si>
  <si>
    <t>科右中旗下岗续保人员（虚拟单位）</t>
  </si>
  <si>
    <t>兴劳鉴非工（2025）0021号</t>
  </si>
  <si>
    <t>董广</t>
  </si>
  <si>
    <t>内蒙古宏立达橡塑机械有限责任公司</t>
  </si>
  <si>
    <t>呼劳鉴非工（2025）0234号</t>
  </si>
  <si>
    <t>刘宇辉</t>
  </si>
  <si>
    <t>科右前旗农村公路路政管理大队</t>
  </si>
  <si>
    <t>兴劳鉴非工（2025）0023号</t>
  </si>
  <si>
    <t>王国庆</t>
  </si>
  <si>
    <t>磴口县巴彦高勒镇人民政府（公益岗）</t>
  </si>
  <si>
    <t>巴劳鉴非工（2025）016号</t>
  </si>
  <si>
    <t>黄坐鹏</t>
  </si>
  <si>
    <t>甘河林业局混岗集体工管理单位</t>
  </si>
  <si>
    <t>呼劳鉴非工（2025）0150号</t>
  </si>
  <si>
    <t>陈连利</t>
  </si>
  <si>
    <t>通人社劳鉴非工（2025-1）76</t>
  </si>
  <si>
    <t>席金东</t>
  </si>
  <si>
    <t>奈曼旗八仙筒国有经营林场（改革）</t>
  </si>
  <si>
    <t>通人社劳鉴非工（2025-1）71</t>
  </si>
  <si>
    <t>房春艳</t>
  </si>
  <si>
    <t>锡林浩特市自由职业参保人员</t>
  </si>
  <si>
    <t>锡林郭勒盟(企业)</t>
  </si>
  <si>
    <t>锡劳鉴非工（2025）0045号</t>
  </si>
  <si>
    <t>马慧媛</t>
  </si>
  <si>
    <t>额尔古纳市城市基础设施运营集团有限公司</t>
  </si>
  <si>
    <t>呼劳鉴非工（2024）0054号</t>
  </si>
  <si>
    <t>冯志刚</t>
  </si>
  <si>
    <t>海拉尔区无招工手续集体工</t>
  </si>
  <si>
    <t>呼劳鉴非工（2025）0154号</t>
  </si>
  <si>
    <t>王树军</t>
  </si>
  <si>
    <t>按通辽市46号文件办事人员</t>
  </si>
  <si>
    <t>通人社劳鉴非工（2025-1）32</t>
  </si>
  <si>
    <t>郭建军</t>
  </si>
  <si>
    <t>（养老）集宁区灵活就业人员</t>
  </si>
  <si>
    <t>内蒙古自治区劳动能力鉴定委员会</t>
  </si>
  <si>
    <t>内蒙古自治区劳鉴重F2025015号</t>
  </si>
  <si>
    <t>崔占强</t>
  </si>
  <si>
    <t>察右后旗下岗职工及灵活就业人员</t>
  </si>
  <si>
    <t>乌劳鉴非工（2025）0097号</t>
  </si>
  <si>
    <t>赵铭波</t>
  </si>
  <si>
    <t>海拉尔蒙西水泥有限公司</t>
  </si>
  <si>
    <t>呼劳鉴非工（2025）0021号</t>
  </si>
  <si>
    <t>李春田</t>
  </si>
  <si>
    <t>内蒙古大杨树林业有限责任公司</t>
  </si>
  <si>
    <t>呼劳鉴非工（2024）0251号</t>
  </si>
  <si>
    <t>顾兵</t>
  </si>
  <si>
    <t>中国联合网络通信有限公司内蒙古自治区分公司</t>
  </si>
  <si>
    <t>兴劳鉴非工（2025）0019号</t>
  </si>
  <si>
    <t>刘丽娟</t>
  </si>
  <si>
    <t>通人社劳鉴非工（2025-1）89</t>
  </si>
  <si>
    <t>王凤东</t>
  </si>
  <si>
    <t>兴劳鉴非工（2025）0040号</t>
  </si>
  <si>
    <t>郭玉加</t>
  </si>
  <si>
    <t>科尔沁右翼前旗城运客运站有限责任公司</t>
  </si>
  <si>
    <t>兴劳鉴非工（2025）0044号</t>
  </si>
  <si>
    <t>马晓东</t>
  </si>
  <si>
    <t>灵活就业</t>
  </si>
  <si>
    <t>包头市社会保险事业服务中心</t>
  </si>
  <si>
    <t>包劳鉴非工（2025）0186号</t>
  </si>
  <si>
    <t>刘朋杰</t>
  </si>
  <si>
    <t>根河市就业服务中心失业保险</t>
  </si>
  <si>
    <t>呼劳鉴非工（2025）0139号</t>
  </si>
  <si>
    <t>祝全胜</t>
  </si>
  <si>
    <t>根河市集体企业二（地方）</t>
  </si>
  <si>
    <t>呼劳鉴非工（2025）0138号</t>
  </si>
  <si>
    <t>郑学敏</t>
  </si>
  <si>
    <t>呼劳鉴非工（2025）0221号</t>
  </si>
  <si>
    <t>韩冬松</t>
  </si>
  <si>
    <t>呼劳鉴非工（2025）0212号</t>
  </si>
  <si>
    <t>张逸俊</t>
  </si>
  <si>
    <t>呼和浩特市就业服务中心公益性岗位（4.8%）</t>
  </si>
  <si>
    <t>呼劳鉴非工（2025）0209号</t>
  </si>
  <si>
    <t>张海飞</t>
  </si>
  <si>
    <t>海区与企业解除劳动关系接续人员</t>
  </si>
  <si>
    <t>乌劳鉴非公（2025）0054号</t>
  </si>
  <si>
    <t>张俊杰</t>
  </si>
  <si>
    <t>包头市公交运输集团有限责任公司</t>
  </si>
  <si>
    <t>包劳鉴非工（2025）0119号</t>
  </si>
  <si>
    <t>黄文杰</t>
  </si>
  <si>
    <t>市本级灵活就业</t>
  </si>
  <si>
    <t>包劳鉴非工（2025）0213号</t>
  </si>
  <si>
    <t>焦霞</t>
  </si>
  <si>
    <t>包劳鉴非工（2025）0165号</t>
  </si>
  <si>
    <t>李铁</t>
  </si>
  <si>
    <t>灵活就业3</t>
  </si>
  <si>
    <t>包劳鉴非工（2025）0219号</t>
  </si>
  <si>
    <t>刘志刚</t>
  </si>
  <si>
    <t>鄂伦春自治旗接收森工安置灵活就业人员</t>
  </si>
  <si>
    <t>呼劳鉴非工（2025）0075号</t>
  </si>
  <si>
    <t>侯雪峰</t>
  </si>
  <si>
    <t>乌劳鉴非工（2025）0055号</t>
  </si>
  <si>
    <t>梁海俊</t>
  </si>
  <si>
    <t>太平庄村（失地农民单位）</t>
  </si>
  <si>
    <t>呼劳鉴非工（2025）0245号</t>
  </si>
  <si>
    <t>牛爱钧</t>
  </si>
  <si>
    <t>呼劳鉴非工（2025）0194号</t>
  </si>
  <si>
    <t>刘龙龙</t>
  </si>
  <si>
    <t>呼和浩特富泰热力股份有限公司</t>
  </si>
  <si>
    <t>呼劳鉴非工（2025）0229号</t>
  </si>
  <si>
    <t>尤丽清</t>
  </si>
  <si>
    <t>毫沁营村（失地农民单位）</t>
  </si>
  <si>
    <t>呼劳鉴非工（2025）0231号</t>
  </si>
  <si>
    <t>冯大喜</t>
  </si>
  <si>
    <t>呼劳鉴非工（2025）0259号</t>
  </si>
  <si>
    <t>罗小宝</t>
  </si>
  <si>
    <t>呼劳鉴非工（2025）0239号</t>
  </si>
  <si>
    <t>寇永刚</t>
  </si>
  <si>
    <t>前巧报村（失地农民单位）</t>
  </si>
  <si>
    <t>呼劳鉴非工（2025）0217号</t>
  </si>
  <si>
    <t>邢英果</t>
  </si>
  <si>
    <t>内蒙古长珏工程咨询有限公司</t>
  </si>
  <si>
    <t>呼劳鉴非工（2025）0252号</t>
  </si>
  <si>
    <t>李根</t>
  </si>
  <si>
    <t>内蒙古车巢汽车销售有限公司</t>
  </si>
  <si>
    <t>呼劳鉴非工（2025）0235号</t>
  </si>
  <si>
    <t>武红霞</t>
  </si>
  <si>
    <t>呼劳鉴非工（2025）0199号</t>
  </si>
  <si>
    <t>吴文平</t>
  </si>
  <si>
    <t>中国平安财产保险股份有限公司内蒙古分公司</t>
  </si>
  <si>
    <t>呼劳鉴非工（2025）0207号</t>
  </si>
  <si>
    <t>武禹丞</t>
  </si>
  <si>
    <t>乌劳鉴非公（2025）0056号</t>
  </si>
  <si>
    <t>范洪君</t>
  </si>
  <si>
    <t>阿荣旗其它灵活就业人员</t>
  </si>
  <si>
    <t>呼劳鉴非工（2025）0019号</t>
  </si>
  <si>
    <t>陈映军</t>
  </si>
  <si>
    <t>内蒙古黄河工程局股份有限公司第四工程处</t>
  </si>
  <si>
    <t>呼劳鉴非工（2025）0211号</t>
  </si>
  <si>
    <t>王小虎</t>
  </si>
  <si>
    <t>呼劳鉴非工（2025）0278号</t>
  </si>
  <si>
    <t>闫士阁</t>
  </si>
  <si>
    <t>根河市灵活就业人员</t>
  </si>
  <si>
    <t>呼劳鉴非工（2025）0070号</t>
  </si>
  <si>
    <t>战旭</t>
  </si>
  <si>
    <t>内蒙古多特商贸有限公司</t>
  </si>
  <si>
    <t>呼劳鉴非工（2025）0232号</t>
  </si>
  <si>
    <t>姜文雷</t>
  </si>
  <si>
    <t>根河市劳动力市场</t>
  </si>
  <si>
    <t>呼劳鉴非工（2025）0124号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</si>
</sst>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0" fillId="0" borderId="0" xfId="0" applyFill="1" applyAlignment="1">
      <alignment vertical="center"/>
    </xf>
    <xf numFmtId="0" fontId="0" fillId="0" borderId="0" xfId="0" applyFill="1" applyAlignment="1">
      <alignment vertical="center" wrapText="1"/>
    </xf>
    <xf numFmtId="0" fontId="1" fillId="0" borderId="0" xfId="0" applyFont="1" applyFill="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2"/>
  <sheetViews>
    <sheetView tabSelected="1" workbookViewId="0">
      <selection activeCell="L2" sqref="L2"/>
    </sheetView>
  </sheetViews>
  <sheetFormatPr defaultColWidth="9" defaultRowHeight="13.5"/>
  <cols>
    <col min="1" max="1" width="9" style="1"/>
    <col min="2" max="2" width="11.125" style="1" customWidth="1"/>
    <col min="3" max="3" width="9.375" style="1" customWidth="1"/>
    <col min="4" max="4" width="7.375" style="1" customWidth="1"/>
    <col min="5" max="5" width="36" style="1" customWidth="1"/>
    <col min="6" max="6" width="31.875" style="1" customWidth="1"/>
    <col min="7" max="7" width="26.625" style="1" customWidth="1"/>
    <col min="8" max="8" width="17.625" style="1" customWidth="1"/>
    <col min="9" max="9" width="9.375" style="1" customWidth="1"/>
    <col min="10" max="255" width="9" style="1"/>
  </cols>
  <sheetData>
    <row r="1" s="1" customFormat="1" ht="25.5" spans="1:9">
      <c r="A1" s="3" t="s">
        <v>0</v>
      </c>
      <c r="B1" s="3"/>
      <c r="C1" s="3"/>
      <c r="D1" s="3"/>
      <c r="E1" s="3"/>
      <c r="F1" s="3"/>
      <c r="G1" s="3"/>
      <c r="H1" s="3"/>
      <c r="I1" s="3"/>
    </row>
    <row r="2" s="2" customFormat="1" ht="36" customHeight="1" spans="1:9">
      <c r="A2" s="4" t="s">
        <v>1</v>
      </c>
      <c r="B2" s="4" t="s">
        <v>2</v>
      </c>
      <c r="C2" s="4" t="s">
        <v>3</v>
      </c>
      <c r="D2" s="4" t="s">
        <v>4</v>
      </c>
      <c r="E2" s="4" t="s">
        <v>5</v>
      </c>
      <c r="F2" s="4" t="s">
        <v>6</v>
      </c>
      <c r="G2" s="4" t="s">
        <v>7</v>
      </c>
      <c r="H2" s="4" t="s">
        <v>8</v>
      </c>
      <c r="I2" s="4" t="s">
        <v>9</v>
      </c>
    </row>
    <row r="3" s="1" customFormat="1" spans="1:9">
      <c r="A3" s="5">
        <v>1</v>
      </c>
      <c r="B3" s="5" t="s">
        <v>10</v>
      </c>
      <c r="C3" s="5" t="str">
        <f>"19681202"</f>
        <v>19681202</v>
      </c>
      <c r="D3" s="5" t="s">
        <v>11</v>
      </c>
      <c r="E3" s="5" t="s">
        <v>12</v>
      </c>
      <c r="F3" s="5" t="s">
        <v>13</v>
      </c>
      <c r="G3" s="5" t="s">
        <v>14</v>
      </c>
      <c r="H3" s="5" t="s">
        <v>15</v>
      </c>
      <c r="I3" s="5" t="str">
        <f>"20251107"</f>
        <v>20251107</v>
      </c>
    </row>
    <row r="4" s="1" customFormat="1" spans="1:9">
      <c r="A4" s="5">
        <v>2</v>
      </c>
      <c r="B4" s="5" t="s">
        <v>16</v>
      </c>
      <c r="C4" s="5" t="str">
        <f>"19660904"</f>
        <v>19660904</v>
      </c>
      <c r="D4" s="5" t="s">
        <v>11</v>
      </c>
      <c r="E4" s="5" t="s">
        <v>17</v>
      </c>
      <c r="F4" s="5" t="s">
        <v>18</v>
      </c>
      <c r="G4" s="5" t="s">
        <v>19</v>
      </c>
      <c r="H4" s="5" t="s">
        <v>15</v>
      </c>
      <c r="I4" s="5" t="str">
        <f>"20250416"</f>
        <v>20250416</v>
      </c>
    </row>
    <row r="5" s="1" customFormat="1" spans="1:9">
      <c r="A5" s="5">
        <v>3</v>
      </c>
      <c r="B5" s="5" t="s">
        <v>20</v>
      </c>
      <c r="C5" s="5" t="str">
        <f>"19740627"</f>
        <v>19740627</v>
      </c>
      <c r="D5" s="5" t="s">
        <v>11</v>
      </c>
      <c r="E5" s="5" t="s">
        <v>21</v>
      </c>
      <c r="F5" s="5" t="s">
        <v>13</v>
      </c>
      <c r="G5" s="5" t="s">
        <v>22</v>
      </c>
      <c r="H5" s="5" t="s">
        <v>15</v>
      </c>
      <c r="I5" s="5" t="str">
        <f>"20251114"</f>
        <v>20251114</v>
      </c>
    </row>
    <row r="6" s="1" customFormat="1" spans="1:9">
      <c r="A6" s="5">
        <v>4</v>
      </c>
      <c r="B6" s="5" t="s">
        <v>23</v>
      </c>
      <c r="C6" s="5" t="str">
        <f>"19710308"</f>
        <v>19710308</v>
      </c>
      <c r="D6" s="5" t="s">
        <v>11</v>
      </c>
      <c r="E6" s="5" t="s">
        <v>24</v>
      </c>
      <c r="F6" s="5" t="s">
        <v>25</v>
      </c>
      <c r="G6" s="5" t="s">
        <v>26</v>
      </c>
      <c r="H6" s="5" t="s">
        <v>15</v>
      </c>
      <c r="I6" s="5" t="str">
        <f>"20250926"</f>
        <v>20250926</v>
      </c>
    </row>
    <row r="7" s="1" customFormat="1" spans="1:9">
      <c r="A7" s="5">
        <v>5</v>
      </c>
      <c r="B7" s="5" t="s">
        <v>27</v>
      </c>
      <c r="C7" s="5" t="str">
        <f>"19681101"</f>
        <v>19681101</v>
      </c>
      <c r="D7" s="5" t="s">
        <v>11</v>
      </c>
      <c r="E7" s="5" t="s">
        <v>28</v>
      </c>
      <c r="F7" s="5" t="s">
        <v>29</v>
      </c>
      <c r="G7" s="5" t="s">
        <v>30</v>
      </c>
      <c r="H7" s="5" t="s">
        <v>15</v>
      </c>
      <c r="I7" s="5" t="str">
        <f>"20251120"</f>
        <v>20251120</v>
      </c>
    </row>
    <row r="8" s="1" customFormat="1" spans="1:9">
      <c r="A8" s="5">
        <v>6</v>
      </c>
      <c r="B8" s="5" t="s">
        <v>31</v>
      </c>
      <c r="C8" s="5" t="str">
        <f>"19800825"</f>
        <v>19800825</v>
      </c>
      <c r="D8" s="5" t="s">
        <v>32</v>
      </c>
      <c r="E8" s="5" t="s">
        <v>33</v>
      </c>
      <c r="F8" s="5" t="s">
        <v>34</v>
      </c>
      <c r="G8" s="5" t="s">
        <v>35</v>
      </c>
      <c r="H8" s="5" t="s">
        <v>15</v>
      </c>
      <c r="I8" s="5" t="str">
        <f>"20251029"</f>
        <v>20251029</v>
      </c>
    </row>
    <row r="9" s="1" customFormat="1" spans="1:9">
      <c r="A9" s="5">
        <v>7</v>
      </c>
      <c r="B9" s="5" t="s">
        <v>36</v>
      </c>
      <c r="C9" s="5" t="str">
        <f>"19710519"</f>
        <v>19710519</v>
      </c>
      <c r="D9" s="5" t="s">
        <v>11</v>
      </c>
      <c r="E9" s="5" t="s">
        <v>33</v>
      </c>
      <c r="F9" s="5" t="s">
        <v>34</v>
      </c>
      <c r="G9" s="5" t="s">
        <v>37</v>
      </c>
      <c r="H9" s="5" t="s">
        <v>15</v>
      </c>
      <c r="I9" s="5" t="str">
        <f>"20251029"</f>
        <v>20251029</v>
      </c>
    </row>
    <row r="10" s="1" customFormat="1" spans="1:9">
      <c r="A10" s="5">
        <v>8</v>
      </c>
      <c r="B10" s="5" t="s">
        <v>38</v>
      </c>
      <c r="C10" s="5" t="str">
        <f>"19770125"</f>
        <v>19770125</v>
      </c>
      <c r="D10" s="5" t="s">
        <v>32</v>
      </c>
      <c r="E10" s="5" t="s">
        <v>33</v>
      </c>
      <c r="F10" s="5" t="s">
        <v>34</v>
      </c>
      <c r="G10" s="5" t="s">
        <v>39</v>
      </c>
      <c r="H10" s="5" t="s">
        <v>15</v>
      </c>
      <c r="I10" s="5" t="str">
        <f t="shared" ref="I10:I12" si="0">"20251030"</f>
        <v>20251030</v>
      </c>
    </row>
    <row r="11" s="1" customFormat="1" spans="1:9">
      <c r="A11" s="5">
        <v>9</v>
      </c>
      <c r="B11" s="5" t="s">
        <v>40</v>
      </c>
      <c r="C11" s="5" t="str">
        <f>"19720331"</f>
        <v>19720331</v>
      </c>
      <c r="D11" s="5" t="s">
        <v>11</v>
      </c>
      <c r="E11" s="5" t="s">
        <v>33</v>
      </c>
      <c r="F11" s="5" t="s">
        <v>34</v>
      </c>
      <c r="G11" s="5" t="s">
        <v>41</v>
      </c>
      <c r="H11" s="5" t="s">
        <v>15</v>
      </c>
      <c r="I11" s="5" t="str">
        <f t="shared" si="0"/>
        <v>20251030</v>
      </c>
    </row>
    <row r="12" s="1" customFormat="1" spans="1:9">
      <c r="A12" s="5">
        <v>10</v>
      </c>
      <c r="B12" s="5" t="s">
        <v>42</v>
      </c>
      <c r="C12" s="5" t="str">
        <f>"19701019"</f>
        <v>19701019</v>
      </c>
      <c r="D12" s="5" t="s">
        <v>11</v>
      </c>
      <c r="E12" s="5" t="s">
        <v>43</v>
      </c>
      <c r="F12" s="5" t="s">
        <v>34</v>
      </c>
      <c r="G12" s="5" t="s">
        <v>44</v>
      </c>
      <c r="H12" s="5" t="s">
        <v>15</v>
      </c>
      <c r="I12" s="5" t="str">
        <f t="shared" si="0"/>
        <v>20251030</v>
      </c>
    </row>
    <row r="13" s="1" customFormat="1" spans="1:9">
      <c r="A13" s="5">
        <v>11</v>
      </c>
      <c r="B13" s="5" t="s">
        <v>45</v>
      </c>
      <c r="C13" s="5" t="str">
        <f>"19680823"</f>
        <v>19680823</v>
      </c>
      <c r="D13" s="5" t="s">
        <v>11</v>
      </c>
      <c r="E13" s="5" t="s">
        <v>46</v>
      </c>
      <c r="F13" s="5" t="s">
        <v>47</v>
      </c>
      <c r="G13" s="5" t="s">
        <v>48</v>
      </c>
      <c r="H13" s="5" t="s">
        <v>15</v>
      </c>
      <c r="I13" s="5" t="str">
        <f>"20251014"</f>
        <v>20251014</v>
      </c>
    </row>
    <row r="14" s="1" customFormat="1" spans="1:9">
      <c r="A14" s="5">
        <v>12</v>
      </c>
      <c r="B14" s="5" t="s">
        <v>49</v>
      </c>
      <c r="C14" s="5" t="str">
        <f>"19710303"</f>
        <v>19710303</v>
      </c>
      <c r="D14" s="5" t="s">
        <v>11</v>
      </c>
      <c r="E14" s="5" t="s">
        <v>50</v>
      </c>
      <c r="F14" s="5" t="s">
        <v>51</v>
      </c>
      <c r="G14" s="5" t="s">
        <v>52</v>
      </c>
      <c r="H14" s="5" t="s">
        <v>15</v>
      </c>
      <c r="I14" s="5" t="str">
        <f>"20250723"</f>
        <v>20250723</v>
      </c>
    </row>
    <row r="15" s="1" customFormat="1" spans="1:9">
      <c r="A15" s="5">
        <v>13</v>
      </c>
      <c r="B15" s="5" t="s">
        <v>53</v>
      </c>
      <c r="C15" s="5" t="str">
        <f>"19710417"</f>
        <v>19710417</v>
      </c>
      <c r="D15" s="5" t="s">
        <v>11</v>
      </c>
      <c r="E15" s="5" t="s">
        <v>54</v>
      </c>
      <c r="F15" s="5" t="s">
        <v>55</v>
      </c>
      <c r="G15" s="5" t="s">
        <v>56</v>
      </c>
      <c r="H15" s="5" t="s">
        <v>15</v>
      </c>
      <c r="I15" s="5" t="str">
        <f>"20250728"</f>
        <v>20250728</v>
      </c>
    </row>
    <row r="16" s="1" customFormat="1" spans="1:9">
      <c r="A16" s="5">
        <v>14</v>
      </c>
      <c r="B16" s="5" t="s">
        <v>57</v>
      </c>
      <c r="C16" s="5" t="str">
        <f>"19661225"</f>
        <v>19661225</v>
      </c>
      <c r="D16" s="5" t="s">
        <v>11</v>
      </c>
      <c r="E16" s="5" t="s">
        <v>58</v>
      </c>
      <c r="F16" s="5" t="s">
        <v>51</v>
      </c>
      <c r="G16" s="5" t="s">
        <v>59</v>
      </c>
      <c r="H16" s="5" t="s">
        <v>15</v>
      </c>
      <c r="I16" s="5" t="str">
        <f>"20250725"</f>
        <v>20250725</v>
      </c>
    </row>
    <row r="17" s="1" customFormat="1" spans="1:9">
      <c r="A17" s="5">
        <v>15</v>
      </c>
      <c r="B17" s="5" t="s">
        <v>60</v>
      </c>
      <c r="C17" s="5" t="str">
        <f>"19670517"</f>
        <v>19670517</v>
      </c>
      <c r="D17" s="5" t="s">
        <v>11</v>
      </c>
      <c r="E17" s="5" t="s">
        <v>61</v>
      </c>
      <c r="F17" s="5" t="s">
        <v>29</v>
      </c>
      <c r="G17" s="5" t="s">
        <v>62</v>
      </c>
      <c r="H17" s="5" t="s">
        <v>15</v>
      </c>
      <c r="I17" s="5" t="str">
        <f>"20251029"</f>
        <v>20251029</v>
      </c>
    </row>
    <row r="18" s="1" customFormat="1" spans="1:9">
      <c r="A18" s="5">
        <v>16</v>
      </c>
      <c r="B18" s="5" t="s">
        <v>63</v>
      </c>
      <c r="C18" s="5" t="str">
        <f>"19770317"</f>
        <v>19770317</v>
      </c>
      <c r="D18" s="5" t="s">
        <v>32</v>
      </c>
      <c r="E18" s="5" t="s">
        <v>24</v>
      </c>
      <c r="F18" s="5" t="s">
        <v>25</v>
      </c>
      <c r="G18" s="5" t="s">
        <v>64</v>
      </c>
      <c r="H18" s="5" t="s">
        <v>15</v>
      </c>
      <c r="I18" s="5" t="str">
        <f>"20251104"</f>
        <v>20251104</v>
      </c>
    </row>
    <row r="19" s="1" customFormat="1" spans="1:9">
      <c r="A19" s="5">
        <v>17</v>
      </c>
      <c r="B19" s="5" t="s">
        <v>65</v>
      </c>
      <c r="C19" s="5" t="str">
        <f>"19740215"</f>
        <v>19740215</v>
      </c>
      <c r="D19" s="5" t="s">
        <v>11</v>
      </c>
      <c r="E19" s="5" t="s">
        <v>28</v>
      </c>
      <c r="F19" s="5" t="s">
        <v>29</v>
      </c>
      <c r="G19" s="5" t="s">
        <v>66</v>
      </c>
      <c r="H19" s="5" t="s">
        <v>15</v>
      </c>
      <c r="I19" s="5" t="str">
        <f>"20251111"</f>
        <v>20251111</v>
      </c>
    </row>
    <row r="20" s="1" customFormat="1" spans="1:9">
      <c r="A20" s="5">
        <v>18</v>
      </c>
      <c r="B20" s="5" t="s">
        <v>67</v>
      </c>
      <c r="C20" s="5" t="str">
        <f>"19751214"</f>
        <v>19751214</v>
      </c>
      <c r="D20" s="5" t="s">
        <v>11</v>
      </c>
      <c r="E20" s="5" t="s">
        <v>33</v>
      </c>
      <c r="F20" s="5" t="s">
        <v>34</v>
      </c>
      <c r="G20" s="5" t="s">
        <v>68</v>
      </c>
      <c r="H20" s="5" t="s">
        <v>15</v>
      </c>
      <c r="I20" s="5" t="str">
        <f>"20251029"</f>
        <v>20251029</v>
      </c>
    </row>
    <row r="21" s="1" customFormat="1" spans="1:9">
      <c r="A21" s="5">
        <v>19</v>
      </c>
      <c r="B21" s="5" t="s">
        <v>69</v>
      </c>
      <c r="C21" s="5" t="str">
        <f>"19821030"</f>
        <v>19821030</v>
      </c>
      <c r="D21" s="5" t="s">
        <v>11</v>
      </c>
      <c r="E21" s="5" t="s">
        <v>70</v>
      </c>
      <c r="F21" s="5" t="s">
        <v>34</v>
      </c>
      <c r="G21" s="5" t="s">
        <v>71</v>
      </c>
      <c r="H21" s="5" t="s">
        <v>15</v>
      </c>
      <c r="I21" s="5" t="str">
        <f>"20251030"</f>
        <v>20251030</v>
      </c>
    </row>
    <row r="22" s="1" customFormat="1" spans="1:9">
      <c r="A22" s="5">
        <v>20</v>
      </c>
      <c r="B22" s="5" t="s">
        <v>72</v>
      </c>
      <c r="C22" s="5" t="str">
        <f>"19670728"</f>
        <v>19670728</v>
      </c>
      <c r="D22" s="5" t="s">
        <v>11</v>
      </c>
      <c r="E22" s="5" t="s">
        <v>73</v>
      </c>
      <c r="F22" s="5" t="s">
        <v>47</v>
      </c>
      <c r="G22" s="5" t="s">
        <v>74</v>
      </c>
      <c r="H22" s="5" t="s">
        <v>15</v>
      </c>
      <c r="I22" s="5" t="str">
        <f>"20250915"</f>
        <v>20250915</v>
      </c>
    </row>
    <row r="23" s="1" customFormat="1" spans="1:9">
      <c r="A23" s="5">
        <v>21</v>
      </c>
      <c r="B23" s="5" t="s">
        <v>75</v>
      </c>
      <c r="C23" s="5" t="str">
        <f>"19680619"</f>
        <v>19680619</v>
      </c>
      <c r="D23" s="5" t="s">
        <v>11</v>
      </c>
      <c r="E23" s="5" t="s">
        <v>76</v>
      </c>
      <c r="F23" s="5" t="s">
        <v>34</v>
      </c>
      <c r="G23" s="5" t="s">
        <v>77</v>
      </c>
      <c r="H23" s="5" t="s">
        <v>15</v>
      </c>
      <c r="I23" s="5" t="str">
        <f>"20250826"</f>
        <v>20250826</v>
      </c>
    </row>
    <row r="24" s="1" customFormat="1" spans="1:9">
      <c r="A24" s="5">
        <v>22</v>
      </c>
      <c r="B24" s="5" t="s">
        <v>78</v>
      </c>
      <c r="C24" s="5" t="str">
        <f>"19700922"</f>
        <v>19700922</v>
      </c>
      <c r="D24" s="5" t="s">
        <v>11</v>
      </c>
      <c r="E24" s="5" t="s">
        <v>33</v>
      </c>
      <c r="F24" s="5" t="s">
        <v>34</v>
      </c>
      <c r="G24" s="5" t="s">
        <v>79</v>
      </c>
      <c r="H24" s="5" t="s">
        <v>15</v>
      </c>
      <c r="I24" s="5" t="str">
        <f>"20250804"</f>
        <v>20250804</v>
      </c>
    </row>
    <row r="25" s="1" customFormat="1" spans="1:9">
      <c r="A25" s="5">
        <v>23</v>
      </c>
      <c r="B25" s="5" t="s">
        <v>80</v>
      </c>
      <c r="C25" s="5" t="str">
        <f>"19781106"</f>
        <v>19781106</v>
      </c>
      <c r="D25" s="5" t="s">
        <v>11</v>
      </c>
      <c r="E25" s="5" t="s">
        <v>81</v>
      </c>
      <c r="F25" s="5" t="s">
        <v>34</v>
      </c>
      <c r="G25" s="5" t="s">
        <v>82</v>
      </c>
      <c r="H25" s="5" t="s">
        <v>15</v>
      </c>
      <c r="I25" s="5" t="str">
        <f>"20251029"</f>
        <v>20251029</v>
      </c>
    </row>
    <row r="26" s="1" customFormat="1" spans="1:9">
      <c r="A26" s="5">
        <v>24</v>
      </c>
      <c r="B26" s="5" t="s">
        <v>83</v>
      </c>
      <c r="C26" s="5" t="str">
        <f>"19770727"</f>
        <v>19770727</v>
      </c>
      <c r="D26" s="5" t="s">
        <v>32</v>
      </c>
      <c r="E26" s="5" t="s">
        <v>33</v>
      </c>
      <c r="F26" s="5" t="s">
        <v>34</v>
      </c>
      <c r="G26" s="5" t="s">
        <v>84</v>
      </c>
      <c r="H26" s="5" t="s">
        <v>15</v>
      </c>
      <c r="I26" s="5" t="str">
        <f>"20251029"</f>
        <v>20251029</v>
      </c>
    </row>
    <row r="27" s="1" customFormat="1" spans="1:9">
      <c r="A27" s="5">
        <v>25</v>
      </c>
      <c r="B27" s="5" t="s">
        <v>85</v>
      </c>
      <c r="C27" s="5" t="str">
        <f>"19750414"</f>
        <v>19750414</v>
      </c>
      <c r="D27" s="5" t="s">
        <v>11</v>
      </c>
      <c r="E27" s="5" t="s">
        <v>33</v>
      </c>
      <c r="F27" s="5" t="s">
        <v>34</v>
      </c>
      <c r="G27" s="5" t="s">
        <v>86</v>
      </c>
      <c r="H27" s="5" t="s">
        <v>15</v>
      </c>
      <c r="I27" s="5" t="str">
        <f>"20251031"</f>
        <v>20251031</v>
      </c>
    </row>
    <row r="28" s="1" customFormat="1" spans="1:9">
      <c r="A28" s="5">
        <v>26</v>
      </c>
      <c r="B28" s="5" t="s">
        <v>87</v>
      </c>
      <c r="C28" s="5" t="str">
        <f>"19870915"</f>
        <v>19870915</v>
      </c>
      <c r="D28" s="5" t="s">
        <v>32</v>
      </c>
      <c r="E28" s="5" t="s">
        <v>88</v>
      </c>
      <c r="F28" s="5" t="s">
        <v>47</v>
      </c>
      <c r="G28" s="5" t="s">
        <v>89</v>
      </c>
      <c r="H28" s="5" t="s">
        <v>15</v>
      </c>
      <c r="I28" s="5" t="str">
        <f>"20250919"</f>
        <v>20250919</v>
      </c>
    </row>
    <row r="29" s="1" customFormat="1" spans="1:9">
      <c r="A29" s="5">
        <v>27</v>
      </c>
      <c r="B29" s="5" t="s">
        <v>90</v>
      </c>
      <c r="C29" s="5" t="str">
        <f>"19690621"</f>
        <v>19690621</v>
      </c>
      <c r="D29" s="5" t="s">
        <v>11</v>
      </c>
      <c r="E29" s="5" t="s">
        <v>73</v>
      </c>
      <c r="F29" s="5" t="s">
        <v>47</v>
      </c>
      <c r="G29" s="5" t="s">
        <v>91</v>
      </c>
      <c r="H29" s="5" t="s">
        <v>15</v>
      </c>
      <c r="I29" s="5" t="str">
        <f>"20250908"</f>
        <v>20250908</v>
      </c>
    </row>
    <row r="30" s="1" customFormat="1" spans="1:9">
      <c r="A30" s="5">
        <v>28</v>
      </c>
      <c r="B30" s="5" t="s">
        <v>92</v>
      </c>
      <c r="C30" s="5" t="str">
        <f>"19690903"</f>
        <v>19690903</v>
      </c>
      <c r="D30" s="5" t="s">
        <v>11</v>
      </c>
      <c r="E30" s="5" t="s">
        <v>58</v>
      </c>
      <c r="F30" s="5" t="s">
        <v>51</v>
      </c>
      <c r="G30" s="5" t="s">
        <v>93</v>
      </c>
      <c r="H30" s="5" t="s">
        <v>15</v>
      </c>
      <c r="I30" s="5" t="str">
        <f>"20250725"</f>
        <v>20250725</v>
      </c>
    </row>
    <row r="31" s="1" customFormat="1" spans="1:9">
      <c r="A31" s="5">
        <v>29</v>
      </c>
      <c r="B31" s="5" t="s">
        <v>94</v>
      </c>
      <c r="C31" s="5" t="str">
        <f>"19691018"</f>
        <v>19691018</v>
      </c>
      <c r="D31" s="5" t="s">
        <v>11</v>
      </c>
      <c r="E31" s="5" t="s">
        <v>95</v>
      </c>
      <c r="F31" s="5" t="s">
        <v>51</v>
      </c>
      <c r="G31" s="5" t="s">
        <v>96</v>
      </c>
      <c r="H31" s="5" t="s">
        <v>15</v>
      </c>
      <c r="I31" s="5" t="str">
        <f>"20250710"</f>
        <v>20250710</v>
      </c>
    </row>
    <row r="32" s="1" customFormat="1" spans="1:9">
      <c r="A32" s="5">
        <v>30</v>
      </c>
      <c r="B32" s="5" t="s">
        <v>97</v>
      </c>
      <c r="C32" s="5" t="str">
        <f>"19690602"</f>
        <v>19690602</v>
      </c>
      <c r="D32" s="5" t="s">
        <v>11</v>
      </c>
      <c r="E32" s="5" t="s">
        <v>33</v>
      </c>
      <c r="F32" s="5" t="s">
        <v>34</v>
      </c>
      <c r="G32" s="5" t="s">
        <v>98</v>
      </c>
      <c r="H32" s="5" t="s">
        <v>15</v>
      </c>
      <c r="I32" s="5" t="str">
        <f>"20251031"</f>
        <v>20251031</v>
      </c>
    </row>
    <row r="33" s="1" customFormat="1" spans="1:9">
      <c r="A33" s="5">
        <v>31</v>
      </c>
      <c r="B33" s="5" t="s">
        <v>99</v>
      </c>
      <c r="C33" s="5" t="str">
        <f>"19670919"</f>
        <v>19670919</v>
      </c>
      <c r="D33" s="5" t="s">
        <v>11</v>
      </c>
      <c r="E33" s="5" t="s">
        <v>100</v>
      </c>
      <c r="F33" s="5" t="s">
        <v>55</v>
      </c>
      <c r="G33" s="5" t="s">
        <v>101</v>
      </c>
      <c r="H33" s="5" t="s">
        <v>15</v>
      </c>
      <c r="I33" s="5" t="str">
        <f>"20250808"</f>
        <v>20250808</v>
      </c>
    </row>
    <row r="34" s="1" customFormat="1" spans="1:9">
      <c r="A34" s="5">
        <v>32</v>
      </c>
      <c r="B34" s="5" t="s">
        <v>102</v>
      </c>
      <c r="C34" s="5" t="str">
        <f>"19730909"</f>
        <v>19730909</v>
      </c>
      <c r="D34" s="5" t="s">
        <v>11</v>
      </c>
      <c r="E34" s="5" t="s">
        <v>103</v>
      </c>
      <c r="F34" s="5" t="s">
        <v>18</v>
      </c>
      <c r="G34" s="5" t="s">
        <v>104</v>
      </c>
      <c r="H34" s="5" t="s">
        <v>15</v>
      </c>
      <c r="I34" s="5" t="str">
        <f>"20250429"</f>
        <v>20250429</v>
      </c>
    </row>
    <row r="35" s="1" customFormat="1" spans="1:9">
      <c r="A35" s="5">
        <v>33</v>
      </c>
      <c r="B35" s="5" t="s">
        <v>105</v>
      </c>
      <c r="C35" s="5" t="str">
        <f>"19770202"</f>
        <v>19770202</v>
      </c>
      <c r="D35" s="5" t="s">
        <v>11</v>
      </c>
      <c r="E35" s="5" t="s">
        <v>106</v>
      </c>
      <c r="F35" s="5" t="s">
        <v>18</v>
      </c>
      <c r="G35" s="5" t="s">
        <v>107</v>
      </c>
      <c r="H35" s="5" t="s">
        <v>15</v>
      </c>
      <c r="I35" s="5" t="str">
        <f t="shared" ref="I35:I40" si="1">"20250421"</f>
        <v>20250421</v>
      </c>
    </row>
    <row r="36" s="1" customFormat="1" spans="1:9">
      <c r="A36" s="5">
        <v>34</v>
      </c>
      <c r="B36" s="5" t="s">
        <v>108</v>
      </c>
      <c r="C36" s="5" t="str">
        <f>"19680622"</f>
        <v>19680622</v>
      </c>
      <c r="D36" s="5" t="s">
        <v>11</v>
      </c>
      <c r="E36" s="5" t="s">
        <v>106</v>
      </c>
      <c r="F36" s="5" t="s">
        <v>18</v>
      </c>
      <c r="G36" s="5" t="s">
        <v>109</v>
      </c>
      <c r="H36" s="5" t="s">
        <v>15</v>
      </c>
      <c r="I36" s="5" t="str">
        <f t="shared" si="1"/>
        <v>20250421</v>
      </c>
    </row>
    <row r="37" s="1" customFormat="1" spans="1:9">
      <c r="A37" s="5">
        <v>35</v>
      </c>
      <c r="B37" s="5" t="s">
        <v>110</v>
      </c>
      <c r="C37" s="5" t="str">
        <f>"19680906"</f>
        <v>19680906</v>
      </c>
      <c r="D37" s="5" t="s">
        <v>11</v>
      </c>
      <c r="E37" s="5" t="s">
        <v>111</v>
      </c>
      <c r="F37" s="5" t="s">
        <v>18</v>
      </c>
      <c r="G37" s="5" t="s">
        <v>112</v>
      </c>
      <c r="H37" s="5" t="s">
        <v>15</v>
      </c>
      <c r="I37" s="5" t="str">
        <f>"20250512"</f>
        <v>20250512</v>
      </c>
    </row>
    <row r="38" s="1" customFormat="1" spans="1:9">
      <c r="A38" s="5">
        <v>36</v>
      </c>
      <c r="B38" s="5" t="s">
        <v>113</v>
      </c>
      <c r="C38" s="5" t="str">
        <f>"19750713"</f>
        <v>19750713</v>
      </c>
      <c r="D38" s="5" t="s">
        <v>32</v>
      </c>
      <c r="E38" s="5" t="s">
        <v>114</v>
      </c>
      <c r="F38" s="5" t="s">
        <v>18</v>
      </c>
      <c r="G38" s="5" t="s">
        <v>115</v>
      </c>
      <c r="H38" s="5" t="s">
        <v>15</v>
      </c>
      <c r="I38" s="5" t="str">
        <f>"20250415"</f>
        <v>20250415</v>
      </c>
    </row>
    <row r="39" s="1" customFormat="1" spans="1:9">
      <c r="A39" s="5">
        <v>37</v>
      </c>
      <c r="B39" s="5" t="s">
        <v>116</v>
      </c>
      <c r="C39" s="5" t="str">
        <f>"19691024"</f>
        <v>19691024</v>
      </c>
      <c r="D39" s="5" t="s">
        <v>11</v>
      </c>
      <c r="E39" s="5" t="s">
        <v>117</v>
      </c>
      <c r="F39" s="5" t="s">
        <v>18</v>
      </c>
      <c r="G39" s="5" t="s">
        <v>118</v>
      </c>
      <c r="H39" s="5" t="s">
        <v>15</v>
      </c>
      <c r="I39" s="5" t="str">
        <f>"20250416"</f>
        <v>20250416</v>
      </c>
    </row>
    <row r="40" s="1" customFormat="1" spans="1:9">
      <c r="A40" s="5">
        <v>38</v>
      </c>
      <c r="B40" s="5" t="s">
        <v>119</v>
      </c>
      <c r="C40" s="5" t="str">
        <f>"19711222"</f>
        <v>19711222</v>
      </c>
      <c r="D40" s="5" t="s">
        <v>11</v>
      </c>
      <c r="E40" s="5" t="s">
        <v>120</v>
      </c>
      <c r="F40" s="5" t="s">
        <v>18</v>
      </c>
      <c r="G40" s="5" t="s">
        <v>121</v>
      </c>
      <c r="H40" s="5" t="s">
        <v>15</v>
      </c>
      <c r="I40" s="5" t="str">
        <f t="shared" si="1"/>
        <v>20250421</v>
      </c>
    </row>
    <row r="41" s="1" customFormat="1" spans="1:9">
      <c r="A41" s="5">
        <v>39</v>
      </c>
      <c r="B41" s="5" t="s">
        <v>122</v>
      </c>
      <c r="C41" s="5" t="str">
        <f>"19671127"</f>
        <v>19671127</v>
      </c>
      <c r="D41" s="5" t="s">
        <v>11</v>
      </c>
      <c r="E41" s="5" t="s">
        <v>123</v>
      </c>
      <c r="F41" s="5" t="s">
        <v>18</v>
      </c>
      <c r="G41" s="5" t="s">
        <v>124</v>
      </c>
      <c r="H41" s="5" t="s">
        <v>15</v>
      </c>
      <c r="I41" s="5" t="str">
        <f>"20250519"</f>
        <v>20250519</v>
      </c>
    </row>
    <row r="42" s="1" customFormat="1" spans="1:9">
      <c r="A42" s="5">
        <v>40</v>
      </c>
      <c r="B42" s="5" t="s">
        <v>125</v>
      </c>
      <c r="C42" s="5" t="str">
        <f>"19770814"</f>
        <v>19770814</v>
      </c>
      <c r="D42" s="5" t="s">
        <v>32</v>
      </c>
      <c r="E42" s="5" t="s">
        <v>126</v>
      </c>
      <c r="F42" s="5" t="s">
        <v>127</v>
      </c>
      <c r="G42" s="5" t="s">
        <v>128</v>
      </c>
      <c r="H42" s="5" t="s">
        <v>15</v>
      </c>
      <c r="I42" s="5" t="str">
        <f>"20251205"</f>
        <v>20251205</v>
      </c>
    </row>
    <row r="43" s="1" customFormat="1" spans="1:9">
      <c r="A43" s="5">
        <v>41</v>
      </c>
      <c r="B43" s="5" t="s">
        <v>129</v>
      </c>
      <c r="C43" s="5" t="str">
        <f>"19691126"</f>
        <v>19691126</v>
      </c>
      <c r="D43" s="5" t="s">
        <v>11</v>
      </c>
      <c r="E43" s="5" t="s">
        <v>130</v>
      </c>
      <c r="F43" s="5" t="s">
        <v>51</v>
      </c>
      <c r="G43" s="5" t="s">
        <v>131</v>
      </c>
      <c r="H43" s="5" t="s">
        <v>15</v>
      </c>
      <c r="I43" s="5" t="str">
        <f>"20250710"</f>
        <v>20250710</v>
      </c>
    </row>
    <row r="44" s="1" customFormat="1" spans="1:9">
      <c r="A44" s="5">
        <v>42</v>
      </c>
      <c r="B44" s="5" t="s">
        <v>132</v>
      </c>
      <c r="C44" s="5" t="str">
        <f>"19730505"</f>
        <v>19730505</v>
      </c>
      <c r="D44" s="5" t="s">
        <v>11</v>
      </c>
      <c r="E44" s="5" t="s">
        <v>133</v>
      </c>
      <c r="F44" s="5" t="s">
        <v>34</v>
      </c>
      <c r="G44" s="5" t="s">
        <v>134</v>
      </c>
      <c r="H44" s="5" t="s">
        <v>15</v>
      </c>
      <c r="I44" s="5" t="str">
        <f>"20251107"</f>
        <v>20251107</v>
      </c>
    </row>
    <row r="45" s="1" customFormat="1" spans="1:9">
      <c r="A45" s="5">
        <v>43</v>
      </c>
      <c r="B45" s="5" t="s">
        <v>135</v>
      </c>
      <c r="C45" s="5" t="str">
        <f>"19740310"</f>
        <v>19740310</v>
      </c>
      <c r="D45" s="5" t="s">
        <v>11</v>
      </c>
      <c r="E45" s="5" t="s">
        <v>136</v>
      </c>
      <c r="F45" s="5" t="s">
        <v>51</v>
      </c>
      <c r="G45" s="5" t="s">
        <v>137</v>
      </c>
      <c r="H45" s="5" t="s">
        <v>15</v>
      </c>
      <c r="I45" s="5" t="str">
        <f>"20250722"</f>
        <v>20250722</v>
      </c>
    </row>
    <row r="46" s="1" customFormat="1" spans="1:9">
      <c r="A46" s="5">
        <v>44</v>
      </c>
      <c r="B46" s="5" t="s">
        <v>138</v>
      </c>
      <c r="C46" s="5" t="str">
        <f>"19700909"</f>
        <v>19700909</v>
      </c>
      <c r="D46" s="5" t="s">
        <v>11</v>
      </c>
      <c r="E46" s="5" t="s">
        <v>139</v>
      </c>
      <c r="F46" s="5" t="s">
        <v>47</v>
      </c>
      <c r="G46" s="5" t="s">
        <v>140</v>
      </c>
      <c r="H46" s="5" t="s">
        <v>15</v>
      </c>
      <c r="I46" s="5" t="str">
        <f>"20251015"</f>
        <v>20251015</v>
      </c>
    </row>
    <row r="47" s="1" customFormat="1" spans="1:9">
      <c r="A47" s="5">
        <v>45</v>
      </c>
      <c r="B47" s="5" t="s">
        <v>141</v>
      </c>
      <c r="C47" s="5" t="str">
        <f>"19711113"</f>
        <v>19711113</v>
      </c>
      <c r="D47" s="5" t="s">
        <v>11</v>
      </c>
      <c r="E47" s="5" t="s">
        <v>142</v>
      </c>
      <c r="F47" s="5" t="s">
        <v>13</v>
      </c>
      <c r="G47" s="5" t="s">
        <v>143</v>
      </c>
      <c r="H47" s="5" t="s">
        <v>15</v>
      </c>
      <c r="I47" s="5" t="str">
        <f>"20251013"</f>
        <v>20251013</v>
      </c>
    </row>
    <row r="48" s="1" customFormat="1" spans="1:9">
      <c r="A48" s="5">
        <v>46</v>
      </c>
      <c r="B48" s="5" t="s">
        <v>144</v>
      </c>
      <c r="C48" s="5" t="str">
        <f>"19710604"</f>
        <v>19710604</v>
      </c>
      <c r="D48" s="5" t="s">
        <v>11</v>
      </c>
      <c r="E48" s="5" t="s">
        <v>103</v>
      </c>
      <c r="F48" s="5" t="s">
        <v>18</v>
      </c>
      <c r="G48" s="5" t="s">
        <v>145</v>
      </c>
      <c r="H48" s="5" t="s">
        <v>15</v>
      </c>
      <c r="I48" s="5" t="str">
        <f>"20250429"</f>
        <v>20250429</v>
      </c>
    </row>
    <row r="49" s="1" customFormat="1" spans="1:9">
      <c r="A49" s="5">
        <v>47</v>
      </c>
      <c r="B49" s="5" t="s">
        <v>146</v>
      </c>
      <c r="C49" s="5" t="str">
        <f>"19680413"</f>
        <v>19680413</v>
      </c>
      <c r="D49" s="5" t="s">
        <v>11</v>
      </c>
      <c r="E49" s="5" t="s">
        <v>147</v>
      </c>
      <c r="F49" s="5" t="s">
        <v>18</v>
      </c>
      <c r="G49" s="5" t="s">
        <v>148</v>
      </c>
      <c r="H49" s="5" t="s">
        <v>15</v>
      </c>
      <c r="I49" s="5" t="str">
        <f>"20250429"</f>
        <v>20250429</v>
      </c>
    </row>
    <row r="50" s="1" customFormat="1" spans="1:9">
      <c r="A50" s="5">
        <v>48</v>
      </c>
      <c r="B50" s="5" t="s">
        <v>149</v>
      </c>
      <c r="C50" s="5" t="str">
        <f>"19790725"</f>
        <v>19790725</v>
      </c>
      <c r="D50" s="5" t="s">
        <v>32</v>
      </c>
      <c r="E50" s="5" t="s">
        <v>150</v>
      </c>
      <c r="F50" s="5" t="s">
        <v>151</v>
      </c>
      <c r="G50" s="5" t="s">
        <v>152</v>
      </c>
      <c r="H50" s="5" t="s">
        <v>15</v>
      </c>
      <c r="I50" s="5" t="str">
        <f>"20251031"</f>
        <v>20251031</v>
      </c>
    </row>
    <row r="51" s="1" customFormat="1" spans="1:9">
      <c r="A51" s="5">
        <v>49</v>
      </c>
      <c r="B51" s="5" t="s">
        <v>153</v>
      </c>
      <c r="C51" s="5" t="str">
        <f>"19791025"</f>
        <v>19791025</v>
      </c>
      <c r="D51" s="5" t="s">
        <v>32</v>
      </c>
      <c r="E51" s="5" t="s">
        <v>154</v>
      </c>
      <c r="F51" s="5" t="s">
        <v>13</v>
      </c>
      <c r="G51" s="5" t="s">
        <v>155</v>
      </c>
      <c r="H51" s="5" t="s">
        <v>15</v>
      </c>
      <c r="I51" s="5" t="str">
        <f>"20250207"</f>
        <v>20250207</v>
      </c>
    </row>
    <row r="52" s="1" customFormat="1" spans="1:9">
      <c r="A52" s="5">
        <v>50</v>
      </c>
      <c r="B52" s="5" t="s">
        <v>156</v>
      </c>
      <c r="C52" s="5" t="str">
        <f>"19741113"</f>
        <v>19741113</v>
      </c>
      <c r="D52" s="5" t="s">
        <v>11</v>
      </c>
      <c r="E52" s="5" t="s">
        <v>157</v>
      </c>
      <c r="F52" s="5" t="s">
        <v>13</v>
      </c>
      <c r="G52" s="5" t="s">
        <v>158</v>
      </c>
      <c r="H52" s="5" t="s">
        <v>15</v>
      </c>
      <c r="I52" s="5" t="str">
        <f>"20251110"</f>
        <v>20251110</v>
      </c>
    </row>
    <row r="53" s="1" customFormat="1" spans="1:9">
      <c r="A53" s="5">
        <v>51</v>
      </c>
      <c r="B53" s="5" t="s">
        <v>159</v>
      </c>
      <c r="C53" s="5" t="str">
        <f>"19700117"</f>
        <v>19700117</v>
      </c>
      <c r="D53" s="5" t="s">
        <v>11</v>
      </c>
      <c r="E53" s="5" t="s">
        <v>160</v>
      </c>
      <c r="F53" s="5" t="s">
        <v>18</v>
      </c>
      <c r="G53" s="5" t="s">
        <v>161</v>
      </c>
      <c r="H53" s="5" t="s">
        <v>15</v>
      </c>
      <c r="I53" s="5" t="str">
        <f>"20250421"</f>
        <v>20250421</v>
      </c>
    </row>
    <row r="54" s="1" customFormat="1" spans="1:9">
      <c r="A54" s="5">
        <v>52</v>
      </c>
      <c r="B54" s="5" t="s">
        <v>162</v>
      </c>
      <c r="C54" s="5" t="str">
        <f>"19750503"</f>
        <v>19750503</v>
      </c>
      <c r="D54" s="5" t="s">
        <v>11</v>
      </c>
      <c r="E54" s="5" t="s">
        <v>163</v>
      </c>
      <c r="F54" s="5" t="s">
        <v>164</v>
      </c>
      <c r="G54" s="5" t="s">
        <v>165</v>
      </c>
      <c r="H54" s="5" t="s">
        <v>15</v>
      </c>
      <c r="I54" s="5" t="str">
        <f>"20251024"</f>
        <v>20251024</v>
      </c>
    </row>
    <row r="55" s="1" customFormat="1" spans="1:9">
      <c r="A55" s="5">
        <v>53</v>
      </c>
      <c r="B55" s="5" t="s">
        <v>166</v>
      </c>
      <c r="C55" s="5" t="str">
        <f>"19710525"</f>
        <v>19710525</v>
      </c>
      <c r="D55" s="5" t="s">
        <v>11</v>
      </c>
      <c r="E55" s="5" t="s">
        <v>167</v>
      </c>
      <c r="F55" s="5" t="s">
        <v>29</v>
      </c>
      <c r="G55" s="5" t="s">
        <v>168</v>
      </c>
      <c r="H55" s="5" t="s">
        <v>15</v>
      </c>
      <c r="I55" s="5" t="str">
        <f>"20251028"</f>
        <v>20251028</v>
      </c>
    </row>
    <row r="56" s="1" customFormat="1" spans="1:9">
      <c r="A56" s="5">
        <v>54</v>
      </c>
      <c r="B56" s="5" t="s">
        <v>169</v>
      </c>
      <c r="C56" s="5" t="str">
        <f>"19660531"</f>
        <v>19660531</v>
      </c>
      <c r="D56" s="5" t="s">
        <v>11</v>
      </c>
      <c r="E56" s="5" t="s">
        <v>170</v>
      </c>
      <c r="F56" s="5" t="s">
        <v>13</v>
      </c>
      <c r="G56" s="5" t="s">
        <v>171</v>
      </c>
      <c r="H56" s="5" t="s">
        <v>15</v>
      </c>
      <c r="I56" s="5" t="str">
        <f>"20250402"</f>
        <v>20250402</v>
      </c>
    </row>
    <row r="57" s="1" customFormat="1" spans="1:9">
      <c r="A57" s="5">
        <v>55</v>
      </c>
      <c r="B57" s="5" t="s">
        <v>172</v>
      </c>
      <c r="C57" s="5" t="str">
        <f>"19670203"</f>
        <v>19670203</v>
      </c>
      <c r="D57" s="5" t="s">
        <v>11</v>
      </c>
      <c r="E57" s="5" t="s">
        <v>173</v>
      </c>
      <c r="F57" s="5" t="s">
        <v>13</v>
      </c>
      <c r="G57" s="5" t="s">
        <v>174</v>
      </c>
      <c r="H57" s="5" t="s">
        <v>15</v>
      </c>
      <c r="I57" s="5" t="str">
        <f>"20251112"</f>
        <v>20251112</v>
      </c>
    </row>
    <row r="58" s="1" customFormat="1" spans="1:9">
      <c r="A58" s="5">
        <v>56</v>
      </c>
      <c r="B58" s="5" t="s">
        <v>175</v>
      </c>
      <c r="C58" s="5" t="str">
        <f>"19671122"</f>
        <v>19671122</v>
      </c>
      <c r="D58" s="5" t="s">
        <v>11</v>
      </c>
      <c r="E58" s="5" t="s">
        <v>176</v>
      </c>
      <c r="F58" s="5" t="s">
        <v>51</v>
      </c>
      <c r="G58" s="5" t="s">
        <v>177</v>
      </c>
      <c r="H58" s="5" t="s">
        <v>15</v>
      </c>
      <c r="I58" s="5" t="str">
        <f t="shared" ref="I58:I62" si="2">"20251201"</f>
        <v>20251201</v>
      </c>
    </row>
    <row r="59" s="1" customFormat="1" spans="1:9">
      <c r="A59" s="5">
        <v>57</v>
      </c>
      <c r="B59" s="5" t="s">
        <v>178</v>
      </c>
      <c r="C59" s="5" t="str">
        <f>"19791219"</f>
        <v>19791219</v>
      </c>
      <c r="D59" s="5" t="s">
        <v>32</v>
      </c>
      <c r="E59" s="5" t="s">
        <v>176</v>
      </c>
      <c r="F59" s="5" t="s">
        <v>18</v>
      </c>
      <c r="G59" s="5" t="s">
        <v>179</v>
      </c>
      <c r="H59" s="5" t="s">
        <v>15</v>
      </c>
      <c r="I59" s="5" t="str">
        <f t="shared" si="2"/>
        <v>20251201</v>
      </c>
    </row>
    <row r="60" s="1" customFormat="1" spans="1:9">
      <c r="A60" s="5">
        <v>58</v>
      </c>
      <c r="B60" s="5" t="s">
        <v>180</v>
      </c>
      <c r="C60" s="5" t="str">
        <f>"19680208"</f>
        <v>19680208</v>
      </c>
      <c r="D60" s="5" t="s">
        <v>11</v>
      </c>
      <c r="E60" s="5" t="s">
        <v>58</v>
      </c>
      <c r="F60" s="5" t="s">
        <v>51</v>
      </c>
      <c r="G60" s="5" t="s">
        <v>181</v>
      </c>
      <c r="H60" s="5" t="s">
        <v>15</v>
      </c>
      <c r="I60" s="5" t="str">
        <f>"20250725"</f>
        <v>20250725</v>
      </c>
    </row>
    <row r="61" s="1" customFormat="1" spans="1:9">
      <c r="A61" s="5">
        <v>59</v>
      </c>
      <c r="B61" s="5" t="s">
        <v>182</v>
      </c>
      <c r="C61" s="5" t="str">
        <f>"19690911"</f>
        <v>19690911</v>
      </c>
      <c r="D61" s="5" t="s">
        <v>11</v>
      </c>
      <c r="E61" s="5" t="s">
        <v>183</v>
      </c>
      <c r="F61" s="5" t="s">
        <v>51</v>
      </c>
      <c r="G61" s="5" t="s">
        <v>184</v>
      </c>
      <c r="H61" s="5" t="s">
        <v>15</v>
      </c>
      <c r="I61" s="5" t="str">
        <f>"20250729"</f>
        <v>20250729</v>
      </c>
    </row>
    <row r="62" s="1" customFormat="1" spans="1:9">
      <c r="A62" s="5">
        <v>60</v>
      </c>
      <c r="B62" s="5" t="s">
        <v>185</v>
      </c>
      <c r="C62" s="5" t="str">
        <f>"19690829"</f>
        <v>19690829</v>
      </c>
      <c r="D62" s="5" t="s">
        <v>11</v>
      </c>
      <c r="E62" s="5" t="s">
        <v>186</v>
      </c>
      <c r="F62" s="5" t="s">
        <v>187</v>
      </c>
      <c r="G62" s="5" t="s">
        <v>188</v>
      </c>
      <c r="H62" s="5" t="s">
        <v>15</v>
      </c>
      <c r="I62" s="5" t="str">
        <f t="shared" si="2"/>
        <v>20251201</v>
      </c>
    </row>
    <row r="63" s="1" customFormat="1" spans="1:9">
      <c r="A63" s="5">
        <v>61</v>
      </c>
      <c r="B63" s="5" t="s">
        <v>189</v>
      </c>
      <c r="C63" s="5" t="str">
        <f>"19691010"</f>
        <v>19691010</v>
      </c>
      <c r="D63" s="5" t="s">
        <v>11</v>
      </c>
      <c r="E63" s="5" t="s">
        <v>190</v>
      </c>
      <c r="F63" s="5" t="s">
        <v>13</v>
      </c>
      <c r="G63" s="5" t="s">
        <v>191</v>
      </c>
      <c r="H63" s="5" t="s">
        <v>15</v>
      </c>
      <c r="I63" s="5" t="str">
        <f>"20250915"</f>
        <v>20250915</v>
      </c>
    </row>
    <row r="64" s="1" customFormat="1" spans="1:9">
      <c r="A64" s="5">
        <v>62</v>
      </c>
      <c r="B64" s="5" t="s">
        <v>192</v>
      </c>
      <c r="C64" s="5" t="str">
        <f>"19680111"</f>
        <v>19680111</v>
      </c>
      <c r="D64" s="5" t="s">
        <v>11</v>
      </c>
      <c r="E64" s="5" t="s">
        <v>193</v>
      </c>
      <c r="F64" s="5" t="s">
        <v>13</v>
      </c>
      <c r="G64" s="5" t="s">
        <v>194</v>
      </c>
      <c r="H64" s="5" t="s">
        <v>15</v>
      </c>
      <c r="I64" s="5" t="str">
        <f>"20250908"</f>
        <v>20250908</v>
      </c>
    </row>
    <row r="65" s="1" customFormat="1" spans="1:9">
      <c r="A65" s="5">
        <v>63</v>
      </c>
      <c r="B65" s="5" t="s">
        <v>195</v>
      </c>
      <c r="C65" s="5" t="str">
        <f>"19820407"</f>
        <v>19820407</v>
      </c>
      <c r="D65" s="5" t="s">
        <v>32</v>
      </c>
      <c r="E65" s="5" t="s">
        <v>33</v>
      </c>
      <c r="F65" s="5" t="s">
        <v>34</v>
      </c>
      <c r="G65" s="5" t="s">
        <v>196</v>
      </c>
      <c r="H65" s="5" t="s">
        <v>15</v>
      </c>
      <c r="I65" s="5" t="str">
        <f>"20251201"</f>
        <v>20251201</v>
      </c>
    </row>
    <row r="66" s="1" customFormat="1" spans="1:9">
      <c r="A66" s="5">
        <v>64</v>
      </c>
      <c r="B66" s="5" t="s">
        <v>197</v>
      </c>
      <c r="C66" s="5" t="str">
        <f>"19760520"</f>
        <v>19760520</v>
      </c>
      <c r="D66" s="5" t="s">
        <v>11</v>
      </c>
      <c r="E66" s="5" t="s">
        <v>33</v>
      </c>
      <c r="F66" s="5" t="s">
        <v>34</v>
      </c>
      <c r="G66" s="5" t="s">
        <v>198</v>
      </c>
      <c r="H66" s="5" t="s">
        <v>15</v>
      </c>
      <c r="I66" s="5" t="str">
        <f>"20251113"</f>
        <v>20251113</v>
      </c>
    </row>
    <row r="67" s="1" customFormat="1" spans="1:9">
      <c r="A67" s="5">
        <v>65</v>
      </c>
      <c r="B67" s="5" t="s">
        <v>199</v>
      </c>
      <c r="C67" s="5" t="str">
        <f>"19700608"</f>
        <v>19700608</v>
      </c>
      <c r="D67" s="5" t="s">
        <v>11</v>
      </c>
      <c r="E67" s="5" t="s">
        <v>200</v>
      </c>
      <c r="F67" s="5" t="s">
        <v>34</v>
      </c>
      <c r="G67" s="5" t="s">
        <v>201</v>
      </c>
      <c r="H67" s="5" t="s">
        <v>15</v>
      </c>
      <c r="I67" s="5" t="str">
        <f>"20251103"</f>
        <v>20251103</v>
      </c>
    </row>
    <row r="68" s="1" customFormat="1" spans="1:9">
      <c r="A68" s="5">
        <v>66</v>
      </c>
      <c r="B68" s="5" t="s">
        <v>202</v>
      </c>
      <c r="C68" s="5" t="str">
        <f>"19790106"</f>
        <v>19790106</v>
      </c>
      <c r="D68" s="5" t="s">
        <v>11</v>
      </c>
      <c r="E68" s="5" t="s">
        <v>203</v>
      </c>
      <c r="F68" s="5" t="s">
        <v>127</v>
      </c>
      <c r="G68" s="5" t="s">
        <v>204</v>
      </c>
      <c r="H68" s="5" t="s">
        <v>15</v>
      </c>
      <c r="I68" s="5" t="str">
        <f>"20251111"</f>
        <v>20251111</v>
      </c>
    </row>
    <row r="69" s="1" customFormat="1" spans="1:9">
      <c r="A69" s="5">
        <v>67</v>
      </c>
      <c r="B69" s="5" t="s">
        <v>205</v>
      </c>
      <c r="C69" s="5" t="str">
        <f>"19740622"</f>
        <v>19740622</v>
      </c>
      <c r="D69" s="5" t="s">
        <v>11</v>
      </c>
      <c r="E69" s="5" t="s">
        <v>206</v>
      </c>
      <c r="F69" s="5" t="s">
        <v>187</v>
      </c>
      <c r="G69" s="5" t="s">
        <v>207</v>
      </c>
      <c r="H69" s="5" t="s">
        <v>15</v>
      </c>
      <c r="I69" s="5" t="str">
        <f>"20251015"</f>
        <v>20251015</v>
      </c>
    </row>
    <row r="70" s="1" customFormat="1" spans="1:9">
      <c r="A70" s="5">
        <v>68</v>
      </c>
      <c r="B70" s="5" t="s">
        <v>208</v>
      </c>
      <c r="C70" s="5" t="str">
        <f>"19750327"</f>
        <v>19750327</v>
      </c>
      <c r="D70" s="5" t="s">
        <v>11</v>
      </c>
      <c r="E70" s="5" t="s">
        <v>209</v>
      </c>
      <c r="F70" s="5" t="s">
        <v>187</v>
      </c>
      <c r="G70" s="5" t="s">
        <v>210</v>
      </c>
      <c r="H70" s="5" t="s">
        <v>15</v>
      </c>
      <c r="I70" s="5" t="str">
        <f>"20251124"</f>
        <v>20251124</v>
      </c>
    </row>
    <row r="71" s="1" customFormat="1" spans="1:9">
      <c r="A71" s="5">
        <v>69</v>
      </c>
      <c r="B71" s="5" t="s">
        <v>211</v>
      </c>
      <c r="C71" s="5" t="str">
        <f>"19760423"</f>
        <v>19760423</v>
      </c>
      <c r="D71" s="5" t="s">
        <v>32</v>
      </c>
      <c r="E71" s="5" t="s">
        <v>186</v>
      </c>
      <c r="F71" s="5" t="s">
        <v>187</v>
      </c>
      <c r="G71" s="5" t="s">
        <v>212</v>
      </c>
      <c r="H71" s="5" t="s">
        <v>15</v>
      </c>
      <c r="I71" s="5" t="str">
        <f>"20251124"</f>
        <v>20251124</v>
      </c>
    </row>
    <row r="72" s="1" customFormat="1" spans="1:9">
      <c r="A72" s="5">
        <v>70</v>
      </c>
      <c r="B72" s="5" t="s">
        <v>213</v>
      </c>
      <c r="C72" s="5" t="str">
        <f>"19720118"</f>
        <v>19720118</v>
      </c>
      <c r="D72" s="5" t="s">
        <v>11</v>
      </c>
      <c r="E72" s="5" t="s">
        <v>214</v>
      </c>
      <c r="F72" s="5" t="s">
        <v>187</v>
      </c>
      <c r="G72" s="5" t="s">
        <v>215</v>
      </c>
      <c r="H72" s="5" t="s">
        <v>15</v>
      </c>
      <c r="I72" s="5" t="str">
        <f>"20251201"</f>
        <v>20251201</v>
      </c>
    </row>
    <row r="73" s="1" customFormat="1" spans="1:9">
      <c r="A73" s="5">
        <v>71</v>
      </c>
      <c r="B73" s="5" t="s">
        <v>216</v>
      </c>
      <c r="C73" s="5" t="str">
        <f>"19710413"</f>
        <v>19710413</v>
      </c>
      <c r="D73" s="5" t="s">
        <v>11</v>
      </c>
      <c r="E73" s="5" t="s">
        <v>217</v>
      </c>
      <c r="F73" s="5" t="s">
        <v>13</v>
      </c>
      <c r="G73" s="5" t="s">
        <v>218</v>
      </c>
      <c r="H73" s="5" t="s">
        <v>15</v>
      </c>
      <c r="I73" s="5" t="str">
        <f>"20250824"</f>
        <v>20250824</v>
      </c>
    </row>
    <row r="74" s="1" customFormat="1" spans="1:9">
      <c r="A74" s="5">
        <v>72</v>
      </c>
      <c r="B74" s="5" t="s">
        <v>219</v>
      </c>
      <c r="C74" s="5" t="str">
        <f>"19710214"</f>
        <v>19710214</v>
      </c>
      <c r="D74" s="5" t="s">
        <v>11</v>
      </c>
      <c r="E74" s="5" t="s">
        <v>203</v>
      </c>
      <c r="F74" s="5" t="s">
        <v>127</v>
      </c>
      <c r="G74" s="5" t="s">
        <v>220</v>
      </c>
      <c r="H74" s="5" t="s">
        <v>15</v>
      </c>
      <c r="I74" s="5" t="str">
        <f>"20251208"</f>
        <v>20251208</v>
      </c>
    </row>
    <row r="75" s="1" customFormat="1" spans="1:9">
      <c r="A75" s="5">
        <v>73</v>
      </c>
      <c r="B75" s="5" t="s">
        <v>221</v>
      </c>
      <c r="C75" s="5" t="str">
        <f>"19731228"</f>
        <v>19731228</v>
      </c>
      <c r="D75" s="5" t="s">
        <v>11</v>
      </c>
      <c r="E75" s="5" t="s">
        <v>222</v>
      </c>
      <c r="F75" s="5" t="s">
        <v>34</v>
      </c>
      <c r="G75" s="5" t="s">
        <v>223</v>
      </c>
      <c r="H75" s="5" t="s">
        <v>15</v>
      </c>
      <c r="I75" s="5" t="str">
        <f t="shared" ref="I75:I80" si="3">"20251103"</f>
        <v>20251103</v>
      </c>
    </row>
    <row r="76" s="1" customFormat="1" spans="1:9">
      <c r="A76" s="5">
        <v>74</v>
      </c>
      <c r="B76" s="5" t="s">
        <v>224</v>
      </c>
      <c r="C76" s="5" t="str">
        <f>"19660415"</f>
        <v>19660415</v>
      </c>
      <c r="D76" s="5" t="s">
        <v>11</v>
      </c>
      <c r="E76" s="5" t="s">
        <v>33</v>
      </c>
      <c r="F76" s="5" t="s">
        <v>34</v>
      </c>
      <c r="G76" s="5" t="s">
        <v>225</v>
      </c>
      <c r="H76" s="5" t="s">
        <v>15</v>
      </c>
      <c r="I76" s="5" t="str">
        <f>"20251029"</f>
        <v>20251029</v>
      </c>
    </row>
    <row r="77" s="1" customFormat="1" spans="1:9">
      <c r="A77" s="5">
        <v>75</v>
      </c>
      <c r="B77" s="5" t="s">
        <v>226</v>
      </c>
      <c r="C77" s="5" t="str">
        <f>"19750306"</f>
        <v>19750306</v>
      </c>
      <c r="D77" s="5" t="s">
        <v>11</v>
      </c>
      <c r="E77" s="5" t="s">
        <v>227</v>
      </c>
      <c r="F77" s="5" t="s">
        <v>34</v>
      </c>
      <c r="G77" s="5" t="s">
        <v>228</v>
      </c>
      <c r="H77" s="5" t="s">
        <v>15</v>
      </c>
      <c r="I77" s="5" t="str">
        <f>"20251106"</f>
        <v>20251106</v>
      </c>
    </row>
    <row r="78" s="1" customFormat="1" spans="1:9">
      <c r="A78" s="5">
        <v>76</v>
      </c>
      <c r="B78" s="5" t="s">
        <v>229</v>
      </c>
      <c r="C78" s="5" t="str">
        <f>"19770701"</f>
        <v>19770701</v>
      </c>
      <c r="D78" s="5" t="s">
        <v>32</v>
      </c>
      <c r="E78" s="5" t="s">
        <v>230</v>
      </c>
      <c r="F78" s="5" t="s">
        <v>34</v>
      </c>
      <c r="G78" s="5" t="s">
        <v>231</v>
      </c>
      <c r="H78" s="5" t="s">
        <v>15</v>
      </c>
      <c r="I78" s="5" t="str">
        <f t="shared" si="3"/>
        <v>20251103</v>
      </c>
    </row>
    <row r="79" s="1" customFormat="1" spans="1:9">
      <c r="A79" s="5">
        <v>77</v>
      </c>
      <c r="B79" s="5" t="s">
        <v>232</v>
      </c>
      <c r="C79" s="5" t="str">
        <f>"19681109"</f>
        <v>19681109</v>
      </c>
      <c r="D79" s="5" t="s">
        <v>11</v>
      </c>
      <c r="E79" s="5" t="s">
        <v>33</v>
      </c>
      <c r="F79" s="5" t="s">
        <v>34</v>
      </c>
      <c r="G79" s="5" t="s">
        <v>233</v>
      </c>
      <c r="H79" s="5" t="s">
        <v>15</v>
      </c>
      <c r="I79" s="5" t="str">
        <f>"20251104"</f>
        <v>20251104</v>
      </c>
    </row>
    <row r="80" s="1" customFormat="1" spans="1:9">
      <c r="A80" s="5">
        <v>78</v>
      </c>
      <c r="B80" s="5" t="s">
        <v>234</v>
      </c>
      <c r="C80" s="5" t="str">
        <f>"19771129"</f>
        <v>19771129</v>
      </c>
      <c r="D80" s="5" t="s">
        <v>11</v>
      </c>
      <c r="E80" s="5" t="s">
        <v>33</v>
      </c>
      <c r="F80" s="5" t="s">
        <v>34</v>
      </c>
      <c r="G80" s="5" t="s">
        <v>235</v>
      </c>
      <c r="H80" s="5" t="s">
        <v>15</v>
      </c>
      <c r="I80" s="5" t="str">
        <f t="shared" si="3"/>
        <v>20251103</v>
      </c>
    </row>
    <row r="81" s="1" customFormat="1" spans="1:9">
      <c r="A81" s="5">
        <v>79</v>
      </c>
      <c r="B81" s="5" t="s">
        <v>236</v>
      </c>
      <c r="C81" s="5" t="str">
        <f>"19710216"</f>
        <v>19710216</v>
      </c>
      <c r="D81" s="5" t="s">
        <v>11</v>
      </c>
      <c r="E81" s="5" t="s">
        <v>237</v>
      </c>
      <c r="F81" s="5" t="s">
        <v>34</v>
      </c>
      <c r="G81" s="5" t="s">
        <v>238</v>
      </c>
      <c r="H81" s="5" t="s">
        <v>15</v>
      </c>
      <c r="I81" s="5" t="str">
        <f>"20251201"</f>
        <v>20251201</v>
      </c>
    </row>
    <row r="82" s="1" customFormat="1" spans="1:9">
      <c r="A82" s="5">
        <v>80</v>
      </c>
      <c r="B82" s="5" t="s">
        <v>239</v>
      </c>
      <c r="C82" s="5" t="str">
        <f>"19731005"</f>
        <v>19731005</v>
      </c>
      <c r="D82" s="5" t="s">
        <v>11</v>
      </c>
      <c r="E82" s="5" t="s">
        <v>240</v>
      </c>
      <c r="F82" s="5" t="s">
        <v>34</v>
      </c>
      <c r="G82" s="5" t="s">
        <v>241</v>
      </c>
      <c r="H82" s="5" t="s">
        <v>15</v>
      </c>
      <c r="I82" s="5" t="str">
        <f>"20251106"</f>
        <v>20251106</v>
      </c>
    </row>
    <row r="83" s="1" customFormat="1" spans="1:9">
      <c r="A83" s="5">
        <v>81</v>
      </c>
      <c r="B83" s="5" t="s">
        <v>242</v>
      </c>
      <c r="C83" s="5" t="str">
        <f>"19790705"</f>
        <v>19790705</v>
      </c>
      <c r="D83" s="5" t="s">
        <v>11</v>
      </c>
      <c r="E83" s="5" t="s">
        <v>243</v>
      </c>
      <c r="F83" s="5" t="s">
        <v>34</v>
      </c>
      <c r="G83" s="5" t="s">
        <v>244</v>
      </c>
      <c r="H83" s="5" t="s">
        <v>15</v>
      </c>
      <c r="I83" s="5" t="str">
        <f>"20251111"</f>
        <v>20251111</v>
      </c>
    </row>
    <row r="84" s="1" customFormat="1" spans="1:9">
      <c r="A84" s="5">
        <v>82</v>
      </c>
      <c r="B84" s="5" t="s">
        <v>245</v>
      </c>
      <c r="C84" s="5" t="str">
        <f>"19810625"</f>
        <v>19810625</v>
      </c>
      <c r="D84" s="5" t="s">
        <v>32</v>
      </c>
      <c r="E84" s="5" t="s">
        <v>237</v>
      </c>
      <c r="F84" s="5" t="s">
        <v>34</v>
      </c>
      <c r="G84" s="5" t="s">
        <v>246</v>
      </c>
      <c r="H84" s="5" t="s">
        <v>15</v>
      </c>
      <c r="I84" s="5" t="str">
        <f>"20251114"</f>
        <v>20251114</v>
      </c>
    </row>
    <row r="85" s="1" customFormat="1" spans="1:9">
      <c r="A85" s="5">
        <v>83</v>
      </c>
      <c r="B85" s="5" t="s">
        <v>247</v>
      </c>
      <c r="C85" s="5" t="str">
        <f>"19800729"</f>
        <v>19800729</v>
      </c>
      <c r="D85" s="5" t="s">
        <v>11</v>
      </c>
      <c r="E85" s="5" t="s">
        <v>248</v>
      </c>
      <c r="F85" s="5" t="s">
        <v>34</v>
      </c>
      <c r="G85" s="5" t="s">
        <v>249</v>
      </c>
      <c r="H85" s="5" t="s">
        <v>15</v>
      </c>
      <c r="I85" s="5" t="str">
        <f>"20251120"</f>
        <v>20251120</v>
      </c>
    </row>
    <row r="86" s="1" customFormat="1" spans="1:9">
      <c r="A86" s="5">
        <v>84</v>
      </c>
      <c r="B86" s="5" t="s">
        <v>250</v>
      </c>
      <c r="C86" s="5" t="str">
        <f>"19741008"</f>
        <v>19741008</v>
      </c>
      <c r="D86" s="5" t="s">
        <v>11</v>
      </c>
      <c r="E86" s="5" t="s">
        <v>126</v>
      </c>
      <c r="F86" s="5" t="s">
        <v>127</v>
      </c>
      <c r="G86" s="5" t="s">
        <v>251</v>
      </c>
      <c r="H86" s="5" t="s">
        <v>15</v>
      </c>
      <c r="I86" s="5" t="str">
        <f>"20251111"</f>
        <v>20251111</v>
      </c>
    </row>
    <row r="87" s="1" customFormat="1" spans="1:9">
      <c r="A87" s="5">
        <v>85</v>
      </c>
      <c r="B87" s="5" t="s">
        <v>252</v>
      </c>
      <c r="C87" s="5" t="str">
        <f>"19670101"</f>
        <v>19670101</v>
      </c>
      <c r="D87" s="5" t="s">
        <v>11</v>
      </c>
      <c r="E87" s="5" t="s">
        <v>253</v>
      </c>
      <c r="F87" s="5" t="s">
        <v>13</v>
      </c>
      <c r="G87" s="5" t="s">
        <v>254</v>
      </c>
      <c r="H87" s="5" t="s">
        <v>15</v>
      </c>
      <c r="I87" s="5" t="str">
        <f>"20250318"</f>
        <v>20250318</v>
      </c>
    </row>
    <row r="88" s="1" customFormat="1" spans="1:9">
      <c r="A88" s="5">
        <v>86</v>
      </c>
      <c r="B88" s="5" t="s">
        <v>255</v>
      </c>
      <c r="C88" s="5" t="str">
        <f>"19690803"</f>
        <v>19690803</v>
      </c>
      <c r="D88" s="5" t="s">
        <v>11</v>
      </c>
      <c r="E88" s="5" t="s">
        <v>256</v>
      </c>
      <c r="F88" s="5" t="s">
        <v>34</v>
      </c>
      <c r="G88" s="5" t="s">
        <v>257</v>
      </c>
      <c r="H88" s="5" t="s">
        <v>15</v>
      </c>
      <c r="I88" s="5" t="str">
        <f>"20251112"</f>
        <v>20251112</v>
      </c>
    </row>
    <row r="89" s="1" customFormat="1" spans="1:9">
      <c r="A89" s="5">
        <v>87</v>
      </c>
      <c r="B89" s="5" t="s">
        <v>258</v>
      </c>
      <c r="C89" s="5" t="str">
        <f>"19740517"</f>
        <v>19740517</v>
      </c>
      <c r="D89" s="5" t="s">
        <v>11</v>
      </c>
      <c r="E89" s="5" t="s">
        <v>33</v>
      </c>
      <c r="F89" s="5" t="s">
        <v>34</v>
      </c>
      <c r="G89" s="5" t="s">
        <v>259</v>
      </c>
      <c r="H89" s="5" t="s">
        <v>15</v>
      </c>
      <c r="I89" s="5" t="str">
        <f>"20251106"</f>
        <v>20251106</v>
      </c>
    </row>
    <row r="90" s="1" customFormat="1" spans="1:9">
      <c r="A90" s="5">
        <v>88</v>
      </c>
      <c r="B90" s="5" t="s">
        <v>260</v>
      </c>
      <c r="C90" s="5" t="str">
        <f>"19670328"</f>
        <v>19670328</v>
      </c>
      <c r="D90" s="5" t="s">
        <v>11</v>
      </c>
      <c r="E90" s="5" t="s">
        <v>261</v>
      </c>
      <c r="F90" s="5" t="s">
        <v>13</v>
      </c>
      <c r="G90" s="5" t="s">
        <v>262</v>
      </c>
      <c r="H90" s="5" t="s">
        <v>15</v>
      </c>
      <c r="I90" s="5" t="str">
        <f>"20251009"</f>
        <v>20251009</v>
      </c>
    </row>
    <row r="91" s="1" customFormat="1" spans="1:9">
      <c r="A91" s="5">
        <v>89</v>
      </c>
      <c r="B91" s="5" t="s">
        <v>263</v>
      </c>
      <c r="C91" s="5" t="str">
        <f>"19870313"</f>
        <v>19870313</v>
      </c>
      <c r="D91" s="5" t="s">
        <v>11</v>
      </c>
      <c r="E91" s="5" t="s">
        <v>264</v>
      </c>
      <c r="F91" s="5" t="s">
        <v>34</v>
      </c>
      <c r="G91" s="5" t="s">
        <v>265</v>
      </c>
      <c r="H91" s="5" t="s">
        <v>15</v>
      </c>
      <c r="I91" s="5" t="str">
        <f>"20251107"</f>
        <v>20251107</v>
      </c>
    </row>
    <row r="92" s="1" customFormat="1" spans="1:9">
      <c r="A92" s="5">
        <v>90</v>
      </c>
      <c r="B92" s="5" t="s">
        <v>266</v>
      </c>
      <c r="C92" s="5" t="str">
        <f>"19800731"</f>
        <v>19800731</v>
      </c>
      <c r="D92" s="5" t="s">
        <v>11</v>
      </c>
      <c r="E92" s="5" t="s">
        <v>267</v>
      </c>
      <c r="F92" s="5" t="s">
        <v>13</v>
      </c>
      <c r="G92" s="5" t="s">
        <v>268</v>
      </c>
      <c r="H92" s="5" t="s">
        <v>15</v>
      </c>
      <c r="I92" s="5" t="str">
        <f>"20250915"</f>
        <v>20250915</v>
      </c>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rst</dc:creator>
  <cp:lastModifiedBy>张靖</cp:lastModifiedBy>
  <dcterms:created xsi:type="dcterms:W3CDTF">2025-12-15T15:14:00Z</dcterms:created>
  <dcterms:modified xsi:type="dcterms:W3CDTF">2025-12-16T11:58:49Z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A559A0AD27E84576B8756BAC268A906A_12</vt:lpwstr>
  </property>
  <property fmtid="{D5CDD505-2E9C-101B-9397-08002B2CF9AE}" pid="4" name="CalculationRule">
    <vt:i4>0</vt:i4>
  </property>
</Properties>
</file>