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第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<sst xmlns="http://schemas.openxmlformats.org/spreadsheetml/2006/main" count="784" uniqueCount="362">
  <si>
    <t>内蒙古自治区2026年第一批领取病残津贴人员公示名单</t>
  </si>
  <si>
    <t>序号</t>
  </si>
  <si>
    <t>姓名</t>
  </si>
  <si>
    <t>出生年月</t>
  </si>
  <si>
    <t>性别</t>
  </si>
  <si>
    <t>所在单位</t>
  </si>
  <si>
    <t>申请地区</t>
  </si>
  <si>
    <t>劳动能力鉴定结论书编号</t>
  </si>
  <si>
    <t>鉴定结论</t>
  </si>
  <si>
    <t>申请病残津贴日期</t>
  </si>
  <si>
    <t>周生旺</t>
  </si>
  <si>
    <t>男</t>
  </si>
  <si>
    <t>开鲁县个体</t>
  </si>
  <si>
    <t>通辽市社会保险事业服务中心</t>
  </si>
  <si>
    <t>通人社劳鉴非工（2025-2）0036</t>
  </si>
  <si>
    <t>完全丧失劳动能力</t>
  </si>
  <si>
    <t>王汉权</t>
  </si>
  <si>
    <t>个体灵活就业人员（基本医疗8%）</t>
  </si>
  <si>
    <t>呼和浩特市人社局（企业）</t>
  </si>
  <si>
    <t>呼劳鉴非工（2025）0247号</t>
  </si>
  <si>
    <t>张瑞成</t>
  </si>
  <si>
    <t>养老企业虚拟单位1</t>
  </si>
  <si>
    <t>通人社劳鉴非工（2025-2）0088</t>
  </si>
  <si>
    <t>刘士军</t>
  </si>
  <si>
    <t>个体灵活就业</t>
  </si>
  <si>
    <t>通人社劳鉴非工（2025-2）0044</t>
  </si>
  <si>
    <t>赵国强</t>
  </si>
  <si>
    <t>通人社劳鉴非工（2025-2）0074</t>
  </si>
  <si>
    <t>郭子强</t>
  </si>
  <si>
    <t>通辽市科区灵活就业人员</t>
  </si>
  <si>
    <t>通人社劳鉴非工（2025-2）0069</t>
  </si>
  <si>
    <t>赵云</t>
  </si>
  <si>
    <t>科区灵活就业人员1</t>
  </si>
  <si>
    <t>通人社劳鉴非工（2025-2）0064</t>
  </si>
  <si>
    <t>任长旺</t>
  </si>
  <si>
    <t>九八企业个体户</t>
  </si>
  <si>
    <t>巴彦淖尔市人社局信息中心</t>
  </si>
  <si>
    <t>巴劳鉴非工（2025）018</t>
  </si>
  <si>
    <t>胡英毅</t>
  </si>
  <si>
    <t>科区灵活就业人员2</t>
  </si>
  <si>
    <t>通人社劳鉴非工（2025-2）0059</t>
  </si>
  <si>
    <t>朱文林</t>
  </si>
  <si>
    <t>灵活就业参保人员</t>
  </si>
  <si>
    <t>包头市社会保险事业服务中心</t>
  </si>
  <si>
    <t>包劳鉴非工（2025）0226号</t>
  </si>
  <si>
    <t>赵颖</t>
  </si>
  <si>
    <t>女</t>
  </si>
  <si>
    <t>乌兰浩特市个体投保单位（新）</t>
  </si>
  <si>
    <t>兴安盟社会保险事业服务中心</t>
  </si>
  <si>
    <t>兴劳鉴非工（2025）0007号</t>
  </si>
  <si>
    <t>韩来喜</t>
  </si>
  <si>
    <t>内蒙亿利科技实业股份有限公司富达化工分公司</t>
  </si>
  <si>
    <t>鄂尔多斯市社会保险事业服务中心</t>
  </si>
  <si>
    <t>鄂劳鉴非工（2025）0047号</t>
  </si>
  <si>
    <t>马永明</t>
  </si>
  <si>
    <t>喀旗社会化管理单位</t>
  </si>
  <si>
    <t>赤峰市社会保险事业服务中心</t>
  </si>
  <si>
    <t>赤劳鉴非工（2025）0083号</t>
  </si>
  <si>
    <t>李景宏</t>
  </si>
  <si>
    <t>阿荣旗其它灵活就业人员</t>
  </si>
  <si>
    <t>呼伦贝尔市人力资源和社会保障局</t>
  </si>
  <si>
    <t>呼劳鉴非工（2025）0073号</t>
  </si>
  <si>
    <t>杨立明</t>
  </si>
  <si>
    <t>包头市广汇燃料有限公司</t>
  </si>
  <si>
    <t>包劳鉴非工（2025）0234号</t>
  </si>
  <si>
    <t>杨玉民</t>
  </si>
  <si>
    <t>内蒙古自治区国营跃进马场</t>
  </si>
  <si>
    <t>兴劳鉴非工（2025）0015号</t>
  </si>
  <si>
    <t>骆国东</t>
  </si>
  <si>
    <t>乌兰浩特市公共汽车有限责任公司</t>
  </si>
  <si>
    <t>兴劳鉴非工（2025）0011号</t>
  </si>
  <si>
    <t>李永</t>
  </si>
  <si>
    <t>杭锦旗个体投保单位</t>
  </si>
  <si>
    <t>鄂劳鉴非工（2025）0066号</t>
  </si>
  <si>
    <t>张洪玉</t>
  </si>
  <si>
    <t>社会化管理单位</t>
  </si>
  <si>
    <t>赤劳鉴非工（2025）0088号</t>
  </si>
  <si>
    <t>李东</t>
  </si>
  <si>
    <t>呼劳鉴非工（2025）0162号</t>
  </si>
  <si>
    <t>沈广利</t>
  </si>
  <si>
    <t>内蒙古三得利项目管理有限公司</t>
  </si>
  <si>
    <t>赤劳鉴非工（2025）0104号</t>
  </si>
  <si>
    <t>胡明财</t>
  </si>
  <si>
    <t>补费企业</t>
  </si>
  <si>
    <t>兴劳鉴非工（2025）0009号</t>
  </si>
  <si>
    <t>程少军</t>
  </si>
  <si>
    <t>兴劳鉴非工（2025）0013号</t>
  </si>
  <si>
    <t>张军</t>
  </si>
  <si>
    <t>兴劳鉴非工（2025）0014号</t>
  </si>
  <si>
    <t>潘培宽</t>
  </si>
  <si>
    <t>兴劳鉴非工（2025）0051号</t>
  </si>
  <si>
    <t>赵连成</t>
  </si>
  <si>
    <t>克什克腾旗社会化管理单位</t>
  </si>
  <si>
    <t>赤劳鉴非工（2025）0079号</t>
  </si>
  <si>
    <t>张金祥</t>
  </si>
  <si>
    <t>锡林浩特市运输公司（续保）</t>
  </si>
  <si>
    <t>锡林郭勒盟(企业)</t>
  </si>
  <si>
    <t>锡劳鉴非工（2025）0051号</t>
  </si>
  <si>
    <t>姜斌元</t>
  </si>
  <si>
    <t>灵活就业</t>
  </si>
  <si>
    <t>包劳鉴非工（2025）0191号</t>
  </si>
  <si>
    <t>郝文明</t>
  </si>
  <si>
    <t>市本级灵活就业</t>
  </si>
  <si>
    <t>包劳鉴非工（2025）0187号</t>
  </si>
  <si>
    <t>赵臻宇</t>
  </si>
  <si>
    <t>灵活就业3</t>
  </si>
  <si>
    <t>包劳鉴非工（2025）0064号</t>
  </si>
  <si>
    <t>孙燕靖</t>
  </si>
  <si>
    <t>包钢西北创业建设有限公司</t>
  </si>
  <si>
    <t>包劳鉴非工（2025）0229号</t>
  </si>
  <si>
    <t>胡国文</t>
  </si>
  <si>
    <t>锡林郭勒盟白音锡勒牧场</t>
  </si>
  <si>
    <t>锡劳鉴非工（2025）0002号</t>
  </si>
  <si>
    <t>王鹏飞</t>
  </si>
  <si>
    <t>停保后按月续缴（昆区自由职业人员）</t>
  </si>
  <si>
    <t>包劳鉴非工（2025）0198号</t>
  </si>
  <si>
    <t>蒲明东</t>
  </si>
  <si>
    <t>自由职业者</t>
  </si>
  <si>
    <t>呼劳鉴非工（2025）0189号</t>
  </si>
  <si>
    <t>吕振宇</t>
  </si>
  <si>
    <t>通人社劳鉴非工（2025-2）0067</t>
  </si>
  <si>
    <t>张吉荣</t>
  </si>
  <si>
    <t>灵活就业（康巴什）</t>
  </si>
  <si>
    <t>鄂劳鉴非工（2025）0075号</t>
  </si>
  <si>
    <t>张树民</t>
  </si>
  <si>
    <t>奈曼旗虚拟企业</t>
  </si>
  <si>
    <t>通人社劳鉴非工（2025-2）49</t>
  </si>
  <si>
    <t>吴明山</t>
  </si>
  <si>
    <t>科尔沁左翼后旗伊胡塔林场（养老）</t>
  </si>
  <si>
    <t>通人社劳鉴非工（2025-2）0046</t>
  </si>
  <si>
    <t>刘飞</t>
  </si>
  <si>
    <t>通人社劳鉴非工（2025-2）0062</t>
  </si>
  <si>
    <t>哈斯巴特</t>
  </si>
  <si>
    <t>下岗失业人员</t>
  </si>
  <si>
    <t>通人社劳鉴非工（2025-2）0023</t>
  </si>
  <si>
    <t>温雨泉</t>
  </si>
  <si>
    <t>养老企业虚拟单位</t>
  </si>
  <si>
    <t>通人社劳鉴非工（2025-2）0120</t>
  </si>
  <si>
    <t>师文顺</t>
  </si>
  <si>
    <t>甘河林业局混岗集体工管理单位</t>
  </si>
  <si>
    <t>呼劳鉴非工（2025）0059号</t>
  </si>
  <si>
    <t>张丽娟</t>
  </si>
  <si>
    <t>通人社劳鉴非工（2025-2）0040</t>
  </si>
  <si>
    <t>陈铁锁</t>
  </si>
  <si>
    <t>通人社劳鉴非工（2025-2）0029</t>
  </si>
  <si>
    <t>卢洪彬</t>
  </si>
  <si>
    <t>通人社劳鉴非工（2025-2）0034</t>
  </si>
  <si>
    <t>杨永胜</t>
  </si>
  <si>
    <t>乡企局（转制）</t>
  </si>
  <si>
    <t>巴劳鉴非工（2025）034</t>
  </si>
  <si>
    <t>刘海金</t>
  </si>
  <si>
    <t>通人社劳鉴非工（2025-2）0035</t>
  </si>
  <si>
    <t>张雪峰</t>
  </si>
  <si>
    <t>通人社劳鉴非工（2025-2）0073</t>
  </si>
  <si>
    <t>刘向斌</t>
  </si>
  <si>
    <t>通人社劳鉴非工（2025-2）0068</t>
  </si>
  <si>
    <t>蒋万军</t>
  </si>
  <si>
    <t>阿荣旗格尼农场灵活就业人员</t>
  </si>
  <si>
    <t>呼劳鉴非工（2025）0012号</t>
  </si>
  <si>
    <t>张艳江</t>
  </si>
  <si>
    <t>阿荣旗下岗失业灵活就业人员</t>
  </si>
  <si>
    <t>呼劳鉴非工（2025）0058号</t>
  </si>
  <si>
    <t>王砚峰</t>
  </si>
  <si>
    <t>赤峰红城赤百商贸有限公司</t>
  </si>
  <si>
    <t>赤劳鉴非工（2025）0010号</t>
  </si>
  <si>
    <t>梁宏元</t>
  </si>
  <si>
    <t>灵活就业人员（符合）</t>
  </si>
  <si>
    <t>鄂劳鉴非工（2025）0077号</t>
  </si>
  <si>
    <t>郝庆华</t>
  </si>
  <si>
    <t>内蒙古上海幸福摩托车有限责任公司（区直）</t>
  </si>
  <si>
    <t>呼劳鉴非工（2025）0265号</t>
  </si>
  <si>
    <t>于凤来</t>
  </si>
  <si>
    <t>通人社劳鉴非工（2025-2）0082</t>
  </si>
  <si>
    <t>曲连军</t>
  </si>
  <si>
    <t>通人社劳鉴非工（2025-1）41</t>
  </si>
  <si>
    <t>王万忠</t>
  </si>
  <si>
    <t>根河市满归森工公司（自由）</t>
  </si>
  <si>
    <t>呼劳鉴非工（2024）0283号</t>
  </si>
  <si>
    <t>田庆江</t>
  </si>
  <si>
    <t>呼劳鉴非工（2025）0013号</t>
  </si>
  <si>
    <t>杨惠军</t>
  </si>
  <si>
    <t>内蒙古中军物业服务有限公司</t>
  </si>
  <si>
    <t>巴劳鉴非工（2025）020号</t>
  </si>
  <si>
    <t>刘继生</t>
  </si>
  <si>
    <t>二轻小五金厂（转制）</t>
  </si>
  <si>
    <t>巴劳鉴非工（2025）017号</t>
  </si>
  <si>
    <t>包京涛</t>
  </si>
  <si>
    <t>赤劳鉴非工（2025）0087号</t>
  </si>
  <si>
    <t>时国文</t>
  </si>
  <si>
    <t>赤峰市天山酒业有限责任公司</t>
  </si>
  <si>
    <t>赤劳鉴非工（2025）0082号</t>
  </si>
  <si>
    <t>刘珺</t>
  </si>
  <si>
    <t>退役军人补费单位</t>
  </si>
  <si>
    <t>赤劳鉴非工（2025）0098号</t>
  </si>
  <si>
    <t>王海刚</t>
  </si>
  <si>
    <t>呼伦贝尔东北阜丰生物科技有限公司</t>
  </si>
  <si>
    <t>呼劳鉴非工（2025）0158号</t>
  </si>
  <si>
    <t>吕光杰</t>
  </si>
  <si>
    <t>职介中心</t>
  </si>
  <si>
    <t>呼劳鉴非工（2025）0180号</t>
  </si>
  <si>
    <t>杨红英</t>
  </si>
  <si>
    <t>海拉尔区劳务市场</t>
  </si>
  <si>
    <t>呼劳鉴非工（2025）0186号</t>
  </si>
  <si>
    <t>王树彬</t>
  </si>
  <si>
    <t>鄂旗个体投保单位</t>
  </si>
  <si>
    <t>鄂劳鉴非工（2025）0079号</t>
  </si>
  <si>
    <t>吴玉涛</t>
  </si>
  <si>
    <t>雅化集团内蒙古柯达化工有限公司</t>
  </si>
  <si>
    <t>包劳鉴非工（2025）0221号</t>
  </si>
  <si>
    <t>陈建军</t>
  </si>
  <si>
    <t>阿荣旗臻珠种业有限公司</t>
  </si>
  <si>
    <t>呼劳鉴非工（2025）0072号</t>
  </si>
  <si>
    <t>张寨林</t>
  </si>
  <si>
    <t>通人社劳鉴非工（2025-2）0071</t>
  </si>
  <si>
    <t>王智勇</t>
  </si>
  <si>
    <t>通辽市弘大劳务服务有限责任公司</t>
  </si>
  <si>
    <t>通人社劳鉴非工（2025-2）0038</t>
  </si>
  <si>
    <t>周建明</t>
  </si>
  <si>
    <t>牙克石市农机厂（失业）</t>
  </si>
  <si>
    <t>呼劳鉴非工（2025）0052号</t>
  </si>
  <si>
    <t>曹丽军</t>
  </si>
  <si>
    <t>呼劳鉴非工（2025）0215号</t>
  </si>
  <si>
    <t>李凡军</t>
  </si>
  <si>
    <t>牙克石市就业服务局失业保险基金</t>
  </si>
  <si>
    <t>呼劳鉴非工（2025）0096号</t>
  </si>
  <si>
    <t>李建成</t>
  </si>
  <si>
    <t>宁城天宇旅游开发有限公司</t>
  </si>
  <si>
    <t>赤劳鉴非工（2025）0096号</t>
  </si>
  <si>
    <t>张颖</t>
  </si>
  <si>
    <t>喀旗灵活就业单位</t>
  </si>
  <si>
    <t>赤劳鉴非工（2025）0092号</t>
  </si>
  <si>
    <t>赵永刚</t>
  </si>
  <si>
    <t>松山区-社会化管理单位</t>
  </si>
  <si>
    <t>赤劳鉴非工（2025）0074号</t>
  </si>
  <si>
    <t>姚立伟</t>
  </si>
  <si>
    <t>赤劳鉴非工（2025）0084号</t>
  </si>
  <si>
    <t>邹俊岭</t>
  </si>
  <si>
    <t>喀喇沁旗重建个人账户虚拟单位</t>
  </si>
  <si>
    <t>赤劳鉴非工（2025）0071号</t>
  </si>
  <si>
    <t>罗志利</t>
  </si>
  <si>
    <t>宁城县灵活就业人员</t>
  </si>
  <si>
    <t>赤劳鉴非工（2025）0106号</t>
  </si>
  <si>
    <t>王存标</t>
  </si>
  <si>
    <t>呼劳鉴非工（2025）0216号</t>
  </si>
  <si>
    <t>白生海</t>
  </si>
  <si>
    <t>乌兰察布市雄伟光大新材料有限公司</t>
  </si>
  <si>
    <t>乌兰察布市社会保险事业服务中心</t>
  </si>
  <si>
    <t>乌劳鉴非工（2025）0001号</t>
  </si>
  <si>
    <t>于树军</t>
  </si>
  <si>
    <t>锡林浩特市自由职业参保人员</t>
  </si>
  <si>
    <t>锡劳鉴非工（2025）0050号</t>
  </si>
  <si>
    <t>赵立宏</t>
  </si>
  <si>
    <t>新巴尔虎左旗灵活就业人员1</t>
  </si>
  <si>
    <t>呼劳鉴非工（2025）0081号</t>
  </si>
  <si>
    <t>李期全</t>
  </si>
  <si>
    <t>通人社劳鉴非工（2025-2）0026</t>
  </si>
  <si>
    <t>郑群</t>
  </si>
  <si>
    <t>解除劳动合同2</t>
  </si>
  <si>
    <t>通人社劳鉴非工（2025-2）0094</t>
  </si>
  <si>
    <t>高鹏生</t>
  </si>
  <si>
    <t>通人社劳鉴非工（2025-1）48</t>
  </si>
  <si>
    <t>杨文成</t>
  </si>
  <si>
    <t>通人社劳鉴非工（2025-1）80</t>
  </si>
  <si>
    <t>陈向东</t>
  </si>
  <si>
    <t>呼劳鉴非工（2025）0160号</t>
  </si>
  <si>
    <t>张小和</t>
  </si>
  <si>
    <t>通人社劳鉴非工（2025-1）122</t>
  </si>
  <si>
    <t>杨建龙</t>
  </si>
  <si>
    <t>察右后旗下岗职工及灵活就业人员</t>
  </si>
  <si>
    <t>乌劳鉴非工（2025）0096号</t>
  </si>
  <si>
    <t>王宇佳</t>
  </si>
  <si>
    <t>灵活就业单位</t>
  </si>
  <si>
    <t>赤劳鉴非工（2025）0115号</t>
  </si>
  <si>
    <t>高海军</t>
  </si>
  <si>
    <t>赤劳鉴非工（2025）0078号</t>
  </si>
  <si>
    <t>赵立强</t>
  </si>
  <si>
    <t>赤劳鉴非工（2025）0077号</t>
  </si>
  <si>
    <t>关学英</t>
  </si>
  <si>
    <t>通人社劳鉴非工（2025-2）0045</t>
  </si>
  <si>
    <t>阿拉达日吐</t>
  </si>
  <si>
    <t>通人社劳鉴非工（2025-2）0043</t>
  </si>
  <si>
    <t>陈志强</t>
  </si>
  <si>
    <t>粮油供应站（一次性）</t>
  </si>
  <si>
    <t>巴劳鉴非工（2024）049号</t>
  </si>
  <si>
    <t>余雪铭</t>
  </si>
  <si>
    <t>呼劳鉴非工（2025）0251号</t>
  </si>
  <si>
    <t>代满利</t>
  </si>
  <si>
    <t>呼劳鉴非工（2025）0089号</t>
  </si>
  <si>
    <t>祁兰英</t>
  </si>
  <si>
    <t>人事托管中心（灵活）</t>
  </si>
  <si>
    <t>呼劳鉴非工（2025）0165号</t>
  </si>
  <si>
    <t>包宗新</t>
  </si>
  <si>
    <t>赤劳鉴非工（2025）0089号</t>
  </si>
  <si>
    <t>吴雷</t>
  </si>
  <si>
    <t>赤劳鉴非工（2025）0101号</t>
  </si>
  <si>
    <t>李晨光</t>
  </si>
  <si>
    <t>宁城社会化管理单位</t>
  </si>
  <si>
    <t>赤劳鉴非工（2025）0085号</t>
  </si>
  <si>
    <t>华巴格那</t>
  </si>
  <si>
    <t>锡林浩特市沃原奶牛场（续保人员）</t>
  </si>
  <si>
    <t>锡劳鉴非工（2025）0053号</t>
  </si>
  <si>
    <t>彭建刚</t>
  </si>
  <si>
    <t>通人社劳鉴非工（2025-2）0039</t>
  </si>
  <si>
    <t>张吉虎</t>
  </si>
  <si>
    <t>毫沁营村（失地农民单位）</t>
  </si>
  <si>
    <t>呼劳鉴非工（2025）0240号</t>
  </si>
  <si>
    <t>郭宏彬</t>
  </si>
  <si>
    <t>兴劳鉴非工（2025）0055号</t>
  </si>
  <si>
    <t>李洪江</t>
  </si>
  <si>
    <t>牙克石市（库都尔林业局）混岗集体工</t>
  </si>
  <si>
    <t>呼劳鉴非工（2025）0118号</t>
  </si>
  <si>
    <t>崔建民</t>
  </si>
  <si>
    <t>赤劳鉴非工（2025）0097号</t>
  </si>
  <si>
    <t>孙理</t>
  </si>
  <si>
    <t>赤劳鉴非工（2025）0091号</t>
  </si>
  <si>
    <t>娄俊峰</t>
  </si>
  <si>
    <t>包劳鉴非工（2025）0230号</t>
  </si>
  <si>
    <t>翟玉琴</t>
  </si>
  <si>
    <t>海拉尔区灵活就业</t>
  </si>
  <si>
    <t>呼劳鉴非工（2025）0153号</t>
  </si>
  <si>
    <t>张梦</t>
  </si>
  <si>
    <t>金月后</t>
  </si>
  <si>
    <t>前巧报村（失地农民单位）</t>
  </si>
  <si>
    <t>呼劳鉴非工（2025）0237号</t>
  </si>
  <si>
    <t>高岩峰</t>
  </si>
  <si>
    <t>呼劳鉴非工（2025）0187号</t>
  </si>
  <si>
    <t>包长山</t>
  </si>
  <si>
    <t>呼劳鉴非工（2025）0011号</t>
  </si>
  <si>
    <t>关强</t>
  </si>
  <si>
    <t>森工集团移交安置人员管理单位</t>
  </si>
  <si>
    <t>呼劳鉴非工（2025）0132号</t>
  </si>
  <si>
    <t>陈英奎</t>
  </si>
  <si>
    <t>谢尔塔拉牧场（灵活就业自主缴费）</t>
  </si>
  <si>
    <t>呼劳鉴非工（2025）0086号</t>
  </si>
  <si>
    <t>高友成</t>
  </si>
  <si>
    <t>呼伦贝尔蒙西煤业有限公司</t>
  </si>
  <si>
    <t>呼劳鉴非工（2025）0176号</t>
  </si>
  <si>
    <t>郭惠新</t>
  </si>
  <si>
    <t>通人社劳鉴非工（2025-2）0037</t>
  </si>
  <si>
    <t>郑占彪</t>
  </si>
  <si>
    <t>北方联合电力有限责任公司</t>
  </si>
  <si>
    <t>包头市人社系统(企业)</t>
  </si>
  <si>
    <t>包劳鉴非工（2025）0112号</t>
  </si>
  <si>
    <t>夏政斌</t>
  </si>
  <si>
    <t>包劳鉴非工（2025）0231号</t>
  </si>
  <si>
    <t>白广龙</t>
  </si>
  <si>
    <t>包劳鉴非工（2024）0389号</t>
  </si>
  <si>
    <t>高宏</t>
  </si>
  <si>
    <t>包劳鉴非工（2025）0172号</t>
  </si>
  <si>
    <t>梁永强</t>
  </si>
  <si>
    <t>包头市钢兴实业（集团）有限公司科技发展分公司</t>
  </si>
  <si>
    <t>包劳鉴非工（2025）0217号</t>
  </si>
  <si>
    <t>刘彦君</t>
  </si>
  <si>
    <t>内蒙古呼伦贝尔呼伦湖渔业有限公司</t>
  </si>
  <si>
    <t>呼劳鉴非工（2025）0174号</t>
  </si>
  <si>
    <t>武占启</t>
  </si>
  <si>
    <t>包劳鉴非工（2025）0183号</t>
  </si>
  <si>
    <t>李军</t>
  </si>
  <si>
    <t>锡劳鉴非工（2025）0052号</t>
  </si>
  <si>
    <t>李学军</t>
  </si>
  <si>
    <t>青山区灵活就业人员</t>
  </si>
  <si>
    <t>包劳鉴非工（2025）0211号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</si>
</sst>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view="pageBreakPreview" zoomScaleNormal="100" workbookViewId="0">
      <selection activeCell="E134" sqref="E134"/>
    </sheetView>
  </sheetViews>
  <sheetFormatPr defaultColWidth="9" defaultRowHeight="13.5"/>
  <cols>
    <col min="4" max="4" width="5.125" customWidth="1"/>
    <col min="5" max="5" width="40.75" customWidth="1"/>
    <col min="6" max="6" width="31.625" customWidth="1"/>
    <col min="7" max="7" width="30.25" customWidth="1"/>
    <col min="8" max="8" width="17.125" customWidth="1"/>
    <col min="9" max="9" width="9.125" customWidth="1"/>
  </cols>
  <sheetData>
    <row r="1" s="1" customFormat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tr">
        <f>"19700901"</f>
        <v>19700901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tr">
        <f t="shared" ref="I3:I9" si="0">"20251031"</f>
        <v>20251031</v>
      </c>
    </row>
    <row r="4" spans="1:9">
      <c r="A4" s="4">
        <v>2</v>
      </c>
      <c r="B4" s="4" t="s">
        <v>16</v>
      </c>
      <c r="C4" s="4" t="str">
        <f>"19690225"</f>
        <v>19690225</v>
      </c>
      <c r="D4" s="4" t="s">
        <v>11</v>
      </c>
      <c r="E4" s="4" t="s">
        <v>17</v>
      </c>
      <c r="F4" s="4" t="s">
        <v>18</v>
      </c>
      <c r="G4" s="4" t="s">
        <v>19</v>
      </c>
      <c r="H4" s="4" t="s">
        <v>15</v>
      </c>
      <c r="I4" s="4" t="str">
        <f>"20251113"</f>
        <v>20251113</v>
      </c>
    </row>
    <row r="5" spans="1:9">
      <c r="A5" s="4">
        <v>3</v>
      </c>
      <c r="B5" s="4" t="s">
        <v>20</v>
      </c>
      <c r="C5" s="4" t="str">
        <f>"19680320"</f>
        <v>19680320</v>
      </c>
      <c r="D5" s="4" t="s">
        <v>11</v>
      </c>
      <c r="E5" s="4" t="s">
        <v>21</v>
      </c>
      <c r="F5" s="4" t="s">
        <v>13</v>
      </c>
      <c r="G5" s="4" t="s">
        <v>22</v>
      </c>
      <c r="H5" s="4" t="s">
        <v>15</v>
      </c>
      <c r="I5" s="4" t="str">
        <f t="shared" si="0"/>
        <v>20251031</v>
      </c>
    </row>
    <row r="6" spans="1:9">
      <c r="A6" s="4">
        <v>4</v>
      </c>
      <c r="B6" s="4" t="s">
        <v>23</v>
      </c>
      <c r="C6" s="4" t="str">
        <f>"19730607"</f>
        <v>19730607</v>
      </c>
      <c r="D6" s="4" t="s">
        <v>11</v>
      </c>
      <c r="E6" s="4" t="s">
        <v>24</v>
      </c>
      <c r="F6" s="4" t="s">
        <v>13</v>
      </c>
      <c r="G6" s="4" t="s">
        <v>25</v>
      </c>
      <c r="H6" s="4" t="s">
        <v>15</v>
      </c>
      <c r="I6" s="4" t="str">
        <f t="shared" si="0"/>
        <v>20251031</v>
      </c>
    </row>
    <row r="7" spans="1:9">
      <c r="A7" s="4">
        <v>5</v>
      </c>
      <c r="B7" s="4" t="s">
        <v>26</v>
      </c>
      <c r="C7" s="4" t="str">
        <f>"19680311"</f>
        <v>19680311</v>
      </c>
      <c r="D7" s="4" t="s">
        <v>11</v>
      </c>
      <c r="E7" s="4" t="s">
        <v>21</v>
      </c>
      <c r="F7" s="4" t="s">
        <v>13</v>
      </c>
      <c r="G7" s="4" t="s">
        <v>27</v>
      </c>
      <c r="H7" s="4" t="s">
        <v>15</v>
      </c>
      <c r="I7" s="4" t="str">
        <f t="shared" si="0"/>
        <v>20251031</v>
      </c>
    </row>
    <row r="8" spans="1:9">
      <c r="A8" s="4">
        <v>6</v>
      </c>
      <c r="B8" s="4" t="s">
        <v>28</v>
      </c>
      <c r="C8" s="4" t="str">
        <f>"19740701"</f>
        <v>19740701</v>
      </c>
      <c r="D8" s="4" t="s">
        <v>11</v>
      </c>
      <c r="E8" s="4" t="s">
        <v>29</v>
      </c>
      <c r="F8" s="4" t="s">
        <v>13</v>
      </c>
      <c r="G8" s="4" t="s">
        <v>30</v>
      </c>
      <c r="H8" s="4" t="s">
        <v>15</v>
      </c>
      <c r="I8" s="4" t="str">
        <f t="shared" si="0"/>
        <v>20251031</v>
      </c>
    </row>
    <row r="9" spans="1:9">
      <c r="A9" s="4">
        <v>7</v>
      </c>
      <c r="B9" s="4" t="s">
        <v>31</v>
      </c>
      <c r="C9" s="4" t="str">
        <f>"19740326"</f>
        <v>19740326</v>
      </c>
      <c r="D9" s="4" t="s">
        <v>11</v>
      </c>
      <c r="E9" s="4" t="s">
        <v>32</v>
      </c>
      <c r="F9" s="4" t="s">
        <v>13</v>
      </c>
      <c r="G9" s="4" t="s">
        <v>33</v>
      </c>
      <c r="H9" s="4" t="s">
        <v>15</v>
      </c>
      <c r="I9" s="4" t="str">
        <f t="shared" si="0"/>
        <v>20251031</v>
      </c>
    </row>
    <row r="10" spans="1:9">
      <c r="A10" s="4">
        <v>8</v>
      </c>
      <c r="B10" s="4" t="s">
        <v>34</v>
      </c>
      <c r="C10" s="4" t="str">
        <f>"19720314"</f>
        <v>19720314</v>
      </c>
      <c r="D10" s="4" t="s">
        <v>11</v>
      </c>
      <c r="E10" s="4" t="s">
        <v>35</v>
      </c>
      <c r="F10" s="4" t="s">
        <v>36</v>
      </c>
      <c r="G10" s="4" t="s">
        <v>37</v>
      </c>
      <c r="H10" s="4" t="s">
        <v>15</v>
      </c>
      <c r="I10" s="4" t="str">
        <f>"20251023"</f>
        <v>20251023</v>
      </c>
    </row>
    <row r="11" spans="1:9">
      <c r="A11" s="4">
        <v>9</v>
      </c>
      <c r="B11" s="4" t="s">
        <v>38</v>
      </c>
      <c r="C11" s="4" t="str">
        <f>"19690503"</f>
        <v>19690503</v>
      </c>
      <c r="D11" s="4" t="s">
        <v>11</v>
      </c>
      <c r="E11" s="4" t="s">
        <v>39</v>
      </c>
      <c r="F11" s="4" t="s">
        <v>13</v>
      </c>
      <c r="G11" s="4" t="s">
        <v>40</v>
      </c>
      <c r="H11" s="4" t="s">
        <v>15</v>
      </c>
      <c r="I11" s="4" t="str">
        <f>"20251201"</f>
        <v>20251201</v>
      </c>
    </row>
    <row r="12" spans="1:9">
      <c r="A12" s="4">
        <v>10</v>
      </c>
      <c r="B12" s="4" t="s">
        <v>41</v>
      </c>
      <c r="C12" s="4" t="str">
        <f>"19661001"</f>
        <v>19661001</v>
      </c>
      <c r="D12" s="4" t="s">
        <v>11</v>
      </c>
      <c r="E12" s="4" t="s">
        <v>42</v>
      </c>
      <c r="F12" s="4" t="s">
        <v>43</v>
      </c>
      <c r="G12" s="4" t="s">
        <v>44</v>
      </c>
      <c r="H12" s="4" t="s">
        <v>15</v>
      </c>
      <c r="I12" s="4" t="str">
        <f>"20251124"</f>
        <v>20251124</v>
      </c>
    </row>
    <row r="13" spans="1:9">
      <c r="A13" s="4">
        <v>11</v>
      </c>
      <c r="B13" s="4" t="s">
        <v>45</v>
      </c>
      <c r="C13" s="4" t="str">
        <f>"19770407"</f>
        <v>19770407</v>
      </c>
      <c r="D13" s="4" t="s">
        <v>46</v>
      </c>
      <c r="E13" s="4" t="s">
        <v>47</v>
      </c>
      <c r="F13" s="4" t="s">
        <v>48</v>
      </c>
      <c r="G13" s="4" t="s">
        <v>49</v>
      </c>
      <c r="H13" s="4" t="s">
        <v>15</v>
      </c>
      <c r="I13" s="4" t="str">
        <f>"20250712"</f>
        <v>20250712</v>
      </c>
    </row>
    <row r="14" spans="1:9">
      <c r="A14" s="4">
        <v>12</v>
      </c>
      <c r="B14" s="4" t="s">
        <v>50</v>
      </c>
      <c r="C14" s="4" t="str">
        <f>"19740315"</f>
        <v>19740315</v>
      </c>
      <c r="D14" s="4" t="s">
        <v>11</v>
      </c>
      <c r="E14" s="4" t="s">
        <v>51</v>
      </c>
      <c r="F14" s="4" t="s">
        <v>52</v>
      </c>
      <c r="G14" s="4" t="s">
        <v>53</v>
      </c>
      <c r="H14" s="4" t="s">
        <v>15</v>
      </c>
      <c r="I14" s="4" t="str">
        <f>"20251016"</f>
        <v>20251016</v>
      </c>
    </row>
    <row r="15" spans="1:9">
      <c r="A15" s="4">
        <v>13</v>
      </c>
      <c r="B15" s="4" t="s">
        <v>54</v>
      </c>
      <c r="C15" s="4" t="str">
        <f>"19701112"</f>
        <v>19701112</v>
      </c>
      <c r="D15" s="4" t="s">
        <v>11</v>
      </c>
      <c r="E15" s="4" t="s">
        <v>55</v>
      </c>
      <c r="F15" s="4" t="s">
        <v>56</v>
      </c>
      <c r="G15" s="4" t="s">
        <v>57</v>
      </c>
      <c r="H15" s="4" t="s">
        <v>15</v>
      </c>
      <c r="I15" s="4" t="str">
        <f>"20251211"</f>
        <v>20251211</v>
      </c>
    </row>
    <row r="16" spans="1:9">
      <c r="A16" s="4">
        <v>14</v>
      </c>
      <c r="B16" s="4" t="s">
        <v>58</v>
      </c>
      <c r="C16" s="4" t="str">
        <f>"19751024"</f>
        <v>19751024</v>
      </c>
      <c r="D16" s="4" t="s">
        <v>11</v>
      </c>
      <c r="E16" s="4" t="s">
        <v>59</v>
      </c>
      <c r="F16" s="4" t="s">
        <v>60</v>
      </c>
      <c r="G16" s="4" t="s">
        <v>61</v>
      </c>
      <c r="H16" s="4" t="s">
        <v>15</v>
      </c>
      <c r="I16" s="4" t="str">
        <f>"20250910"</f>
        <v>20250910</v>
      </c>
    </row>
    <row r="17" spans="1:9">
      <c r="A17" s="4">
        <v>15</v>
      </c>
      <c r="B17" s="4" t="s">
        <v>62</v>
      </c>
      <c r="C17" s="4" t="str">
        <f>"19740504"</f>
        <v>19740504</v>
      </c>
      <c r="D17" s="4" t="s">
        <v>11</v>
      </c>
      <c r="E17" s="4" t="s">
        <v>63</v>
      </c>
      <c r="F17" s="4" t="s">
        <v>43</v>
      </c>
      <c r="G17" s="4" t="s">
        <v>64</v>
      </c>
      <c r="H17" s="4" t="s">
        <v>15</v>
      </c>
      <c r="I17" s="4" t="str">
        <f>"20251211"</f>
        <v>20251211</v>
      </c>
    </row>
    <row r="18" spans="1:9">
      <c r="A18" s="4">
        <v>16</v>
      </c>
      <c r="B18" s="4" t="s">
        <v>65</v>
      </c>
      <c r="C18" s="4" t="str">
        <f>"19730330"</f>
        <v>19730330</v>
      </c>
      <c r="D18" s="4" t="s">
        <v>11</v>
      </c>
      <c r="E18" s="4" t="s">
        <v>66</v>
      </c>
      <c r="F18" s="4" t="s">
        <v>48</v>
      </c>
      <c r="G18" s="4" t="s">
        <v>67</v>
      </c>
      <c r="H18" s="4" t="s">
        <v>15</v>
      </c>
      <c r="I18" s="4" t="str">
        <f>"20250711"</f>
        <v>20250711</v>
      </c>
    </row>
    <row r="19" spans="1:9">
      <c r="A19" s="4">
        <v>17</v>
      </c>
      <c r="B19" s="4" t="s">
        <v>68</v>
      </c>
      <c r="C19" s="4" t="str">
        <f>"19760126"</f>
        <v>19760126</v>
      </c>
      <c r="D19" s="4" t="s">
        <v>11</v>
      </c>
      <c r="E19" s="4" t="s">
        <v>69</v>
      </c>
      <c r="F19" s="4" t="s">
        <v>48</v>
      </c>
      <c r="G19" s="4" t="s">
        <v>70</v>
      </c>
      <c r="H19" s="4" t="s">
        <v>15</v>
      </c>
      <c r="I19" s="4" t="str">
        <f>"20250711"</f>
        <v>20250711</v>
      </c>
    </row>
    <row r="20" spans="1:9">
      <c r="A20" s="4">
        <v>18</v>
      </c>
      <c r="B20" s="4" t="s">
        <v>71</v>
      </c>
      <c r="C20" s="4" t="str">
        <f>"19740124"</f>
        <v>19740124</v>
      </c>
      <c r="D20" s="4" t="s">
        <v>11</v>
      </c>
      <c r="E20" s="4" t="s">
        <v>72</v>
      </c>
      <c r="F20" s="4" t="s">
        <v>52</v>
      </c>
      <c r="G20" s="4" t="s">
        <v>73</v>
      </c>
      <c r="H20" s="4" t="s">
        <v>15</v>
      </c>
      <c r="I20" s="4" t="str">
        <f>"20250929"</f>
        <v>20250929</v>
      </c>
    </row>
    <row r="21" spans="1:9">
      <c r="A21" s="4">
        <v>19</v>
      </c>
      <c r="B21" s="4" t="s">
        <v>74</v>
      </c>
      <c r="C21" s="4" t="str">
        <f>"19760329"</f>
        <v>19760329</v>
      </c>
      <c r="D21" s="4" t="s">
        <v>11</v>
      </c>
      <c r="E21" s="4" t="s">
        <v>75</v>
      </c>
      <c r="F21" s="4" t="s">
        <v>56</v>
      </c>
      <c r="G21" s="4" t="s">
        <v>76</v>
      </c>
      <c r="H21" s="4" t="s">
        <v>15</v>
      </c>
      <c r="I21" s="4" t="str">
        <f>"20251127"</f>
        <v>20251127</v>
      </c>
    </row>
    <row r="22" spans="1:9">
      <c r="A22" s="3">
        <v>20</v>
      </c>
      <c r="B22" s="3" t="s">
        <v>77</v>
      </c>
      <c r="C22" s="3" t="str">
        <f>"19680528"</f>
        <v>19680528</v>
      </c>
      <c r="D22" s="3" t="s">
        <v>11</v>
      </c>
      <c r="E22" s="3" t="s">
        <v>17</v>
      </c>
      <c r="F22" s="3" t="s">
        <v>18</v>
      </c>
      <c r="G22" s="3" t="s">
        <v>78</v>
      </c>
      <c r="H22" s="3" t="s">
        <v>15</v>
      </c>
      <c r="I22" s="3" t="str">
        <f>"20251208"</f>
        <v>20251208</v>
      </c>
    </row>
    <row r="23" spans="1:9">
      <c r="A23" s="4">
        <v>21</v>
      </c>
      <c r="B23" s="4" t="s">
        <v>79</v>
      </c>
      <c r="C23" s="4" t="str">
        <f>"19750420"</f>
        <v>19750420</v>
      </c>
      <c r="D23" s="4" t="s">
        <v>11</v>
      </c>
      <c r="E23" s="4" t="s">
        <v>80</v>
      </c>
      <c r="F23" s="4" t="s">
        <v>56</v>
      </c>
      <c r="G23" s="4" t="s">
        <v>81</v>
      </c>
      <c r="H23" s="4" t="s">
        <v>15</v>
      </c>
      <c r="I23" s="4" t="str">
        <f>"20251128"</f>
        <v>20251128</v>
      </c>
    </row>
    <row r="24" spans="1:9">
      <c r="A24" s="4">
        <v>22</v>
      </c>
      <c r="B24" s="4" t="s">
        <v>82</v>
      </c>
      <c r="C24" s="4" t="str">
        <f>"19741226"</f>
        <v>19741226</v>
      </c>
      <c r="D24" s="4" t="s">
        <v>11</v>
      </c>
      <c r="E24" s="4" t="s">
        <v>83</v>
      </c>
      <c r="F24" s="4" t="s">
        <v>48</v>
      </c>
      <c r="G24" s="4" t="s">
        <v>84</v>
      </c>
      <c r="H24" s="4" t="s">
        <v>15</v>
      </c>
      <c r="I24" s="4" t="str">
        <f>"20250715"</f>
        <v>20250715</v>
      </c>
    </row>
    <row r="25" spans="1:9">
      <c r="A25" s="4">
        <v>23</v>
      </c>
      <c r="B25" s="4" t="s">
        <v>85</v>
      </c>
      <c r="C25" s="4" t="str">
        <f>"19700215"</f>
        <v>19700215</v>
      </c>
      <c r="D25" s="4" t="s">
        <v>11</v>
      </c>
      <c r="E25" s="4" t="s">
        <v>66</v>
      </c>
      <c r="F25" s="4" t="s">
        <v>48</v>
      </c>
      <c r="G25" s="4" t="s">
        <v>86</v>
      </c>
      <c r="H25" s="4" t="s">
        <v>15</v>
      </c>
      <c r="I25" s="4" t="str">
        <f>"20250705"</f>
        <v>20250705</v>
      </c>
    </row>
    <row r="26" spans="1:9">
      <c r="A26" s="4">
        <v>24</v>
      </c>
      <c r="B26" s="4" t="s">
        <v>87</v>
      </c>
      <c r="C26" s="4" t="str">
        <f>"19700620"</f>
        <v>19700620</v>
      </c>
      <c r="D26" s="4" t="s">
        <v>11</v>
      </c>
      <c r="E26" s="4" t="s">
        <v>66</v>
      </c>
      <c r="F26" s="4" t="s">
        <v>48</v>
      </c>
      <c r="G26" s="4" t="s">
        <v>88</v>
      </c>
      <c r="H26" s="4" t="s">
        <v>15</v>
      </c>
      <c r="I26" s="4" t="str">
        <f>"20250710"</f>
        <v>20250710</v>
      </c>
    </row>
    <row r="27" spans="1:9">
      <c r="A27" s="4">
        <v>25</v>
      </c>
      <c r="B27" s="4" t="s">
        <v>89</v>
      </c>
      <c r="C27" s="4" t="str">
        <f>"19680610"</f>
        <v>19680610</v>
      </c>
      <c r="D27" s="4" t="s">
        <v>11</v>
      </c>
      <c r="E27" s="4" t="s">
        <v>83</v>
      </c>
      <c r="F27" s="4" t="s">
        <v>48</v>
      </c>
      <c r="G27" s="4" t="s">
        <v>90</v>
      </c>
      <c r="H27" s="4" t="s">
        <v>15</v>
      </c>
      <c r="I27" s="4" t="str">
        <f>"20250716"</f>
        <v>20250716</v>
      </c>
    </row>
    <row r="28" spans="1:9">
      <c r="A28" s="4">
        <v>26</v>
      </c>
      <c r="B28" s="4" t="s">
        <v>91</v>
      </c>
      <c r="C28" s="4" t="str">
        <f>"19691107"</f>
        <v>19691107</v>
      </c>
      <c r="D28" s="4" t="s">
        <v>11</v>
      </c>
      <c r="E28" s="4" t="s">
        <v>92</v>
      </c>
      <c r="F28" s="4" t="s">
        <v>56</v>
      </c>
      <c r="G28" s="4" t="s">
        <v>93</v>
      </c>
      <c r="H28" s="4" t="s">
        <v>15</v>
      </c>
      <c r="I28" s="4" t="str">
        <f>"20251208"</f>
        <v>20251208</v>
      </c>
    </row>
    <row r="29" spans="1:9">
      <c r="A29" s="4">
        <v>27</v>
      </c>
      <c r="B29" s="4" t="s">
        <v>94</v>
      </c>
      <c r="C29" s="4" t="str">
        <f>"19690127"</f>
        <v>19690127</v>
      </c>
      <c r="D29" s="4" t="s">
        <v>11</v>
      </c>
      <c r="E29" s="4" t="s">
        <v>95</v>
      </c>
      <c r="F29" s="4" t="s">
        <v>96</v>
      </c>
      <c r="G29" s="4" t="s">
        <v>97</v>
      </c>
      <c r="H29" s="4" t="s">
        <v>15</v>
      </c>
      <c r="I29" s="4" t="str">
        <f>"20251229"</f>
        <v>20251229</v>
      </c>
    </row>
    <row r="30" spans="1:9">
      <c r="A30" s="4">
        <v>28</v>
      </c>
      <c r="B30" s="4" t="s">
        <v>98</v>
      </c>
      <c r="C30" s="4" t="str">
        <f>"19761201"</f>
        <v>19761201</v>
      </c>
      <c r="D30" s="4" t="s">
        <v>11</v>
      </c>
      <c r="E30" s="4" t="s">
        <v>99</v>
      </c>
      <c r="F30" s="4" t="s">
        <v>43</v>
      </c>
      <c r="G30" s="4" t="s">
        <v>100</v>
      </c>
      <c r="H30" s="4" t="s">
        <v>15</v>
      </c>
      <c r="I30" s="4" t="str">
        <f>"20251205"</f>
        <v>20251205</v>
      </c>
    </row>
    <row r="31" spans="1:9">
      <c r="A31" s="4">
        <v>29</v>
      </c>
      <c r="B31" s="4" t="s">
        <v>101</v>
      </c>
      <c r="C31" s="4" t="str">
        <f>"19740812"</f>
        <v>19740812</v>
      </c>
      <c r="D31" s="4" t="s">
        <v>11</v>
      </c>
      <c r="E31" s="4" t="s">
        <v>102</v>
      </c>
      <c r="F31" s="4" t="s">
        <v>43</v>
      </c>
      <c r="G31" s="4" t="s">
        <v>103</v>
      </c>
      <c r="H31" s="4" t="s">
        <v>15</v>
      </c>
      <c r="I31" s="4" t="str">
        <f>"20251210"</f>
        <v>20251210</v>
      </c>
    </row>
    <row r="32" spans="1:9">
      <c r="A32" s="4">
        <v>30</v>
      </c>
      <c r="B32" s="4" t="s">
        <v>104</v>
      </c>
      <c r="C32" s="4" t="str">
        <f>"19800918"</f>
        <v>19800918</v>
      </c>
      <c r="D32" s="4" t="s">
        <v>46</v>
      </c>
      <c r="E32" s="4" t="s">
        <v>105</v>
      </c>
      <c r="F32" s="4" t="s">
        <v>43</v>
      </c>
      <c r="G32" s="4" t="s">
        <v>106</v>
      </c>
      <c r="H32" s="4" t="s">
        <v>15</v>
      </c>
      <c r="I32" s="4" t="str">
        <f>"20251013"</f>
        <v>20251013</v>
      </c>
    </row>
    <row r="33" spans="1:9">
      <c r="A33" s="4">
        <v>31</v>
      </c>
      <c r="B33" s="4" t="s">
        <v>107</v>
      </c>
      <c r="C33" s="4" t="str">
        <f>"19700523"</f>
        <v>19700523</v>
      </c>
      <c r="D33" s="4" t="s">
        <v>11</v>
      </c>
      <c r="E33" s="4" t="s">
        <v>108</v>
      </c>
      <c r="F33" s="4" t="s">
        <v>43</v>
      </c>
      <c r="G33" s="4" t="s">
        <v>109</v>
      </c>
      <c r="H33" s="4" t="s">
        <v>15</v>
      </c>
      <c r="I33" s="4" t="str">
        <f>"20251216"</f>
        <v>20251216</v>
      </c>
    </row>
    <row r="34" spans="1:9">
      <c r="A34" s="4">
        <v>32</v>
      </c>
      <c r="B34" s="4" t="s">
        <v>110</v>
      </c>
      <c r="C34" s="4" t="str">
        <f>"19680525"</f>
        <v>19680525</v>
      </c>
      <c r="D34" s="4" t="s">
        <v>11</v>
      </c>
      <c r="E34" s="4" t="s">
        <v>111</v>
      </c>
      <c r="F34" s="4" t="s">
        <v>96</v>
      </c>
      <c r="G34" s="4" t="s">
        <v>112</v>
      </c>
      <c r="H34" s="4" t="s">
        <v>15</v>
      </c>
      <c r="I34" s="4" t="str">
        <f>"20250420"</f>
        <v>20250420</v>
      </c>
    </row>
    <row r="35" spans="1:9">
      <c r="A35" s="4">
        <v>33</v>
      </c>
      <c r="B35" s="4" t="s">
        <v>113</v>
      </c>
      <c r="C35" s="4" t="str">
        <f>"19790801"</f>
        <v>19790801</v>
      </c>
      <c r="D35" s="4" t="s">
        <v>11</v>
      </c>
      <c r="E35" s="4" t="s">
        <v>114</v>
      </c>
      <c r="F35" s="4" t="s">
        <v>43</v>
      </c>
      <c r="G35" s="4" t="s">
        <v>115</v>
      </c>
      <c r="H35" s="4" t="s">
        <v>15</v>
      </c>
      <c r="I35" s="4" t="str">
        <f>"20251125"</f>
        <v>20251125</v>
      </c>
    </row>
    <row r="36" spans="1:9">
      <c r="A36" s="4">
        <v>34</v>
      </c>
      <c r="B36" s="4" t="s">
        <v>116</v>
      </c>
      <c r="C36" s="4" t="str">
        <f>"19760409"</f>
        <v>19760409</v>
      </c>
      <c r="D36" s="4" t="s">
        <v>11</v>
      </c>
      <c r="E36" s="4" t="s">
        <v>117</v>
      </c>
      <c r="F36" s="4" t="s">
        <v>60</v>
      </c>
      <c r="G36" s="4" t="s">
        <v>118</v>
      </c>
      <c r="H36" s="4" t="s">
        <v>15</v>
      </c>
      <c r="I36" s="4" t="str">
        <f>"20251223"</f>
        <v>20251223</v>
      </c>
    </row>
    <row r="37" spans="1:9">
      <c r="A37" s="4">
        <v>35</v>
      </c>
      <c r="B37" s="4" t="s">
        <v>119</v>
      </c>
      <c r="C37" s="4" t="str">
        <f>"19700803"</f>
        <v>19700803</v>
      </c>
      <c r="D37" s="4" t="s">
        <v>11</v>
      </c>
      <c r="E37" s="4" t="s">
        <v>21</v>
      </c>
      <c r="F37" s="4" t="s">
        <v>13</v>
      </c>
      <c r="G37" s="4" t="s">
        <v>120</v>
      </c>
      <c r="H37" s="4" t="s">
        <v>15</v>
      </c>
      <c r="I37" s="4" t="str">
        <f t="shared" ref="I37:I43" si="1">"20251031"</f>
        <v>20251031</v>
      </c>
    </row>
    <row r="38" spans="1:9">
      <c r="A38" s="4">
        <v>36</v>
      </c>
      <c r="B38" s="4" t="s">
        <v>121</v>
      </c>
      <c r="C38" s="4" t="str">
        <f>"19760814"</f>
        <v>19760814</v>
      </c>
      <c r="D38" s="4" t="s">
        <v>46</v>
      </c>
      <c r="E38" s="4" t="s">
        <v>122</v>
      </c>
      <c r="F38" s="4" t="s">
        <v>52</v>
      </c>
      <c r="G38" s="4" t="s">
        <v>123</v>
      </c>
      <c r="H38" s="4" t="s">
        <v>15</v>
      </c>
      <c r="I38" s="4" t="str">
        <f>"20251013"</f>
        <v>20251013</v>
      </c>
    </row>
    <row r="39" spans="1:9">
      <c r="A39" s="4">
        <v>37</v>
      </c>
      <c r="B39" s="4" t="s">
        <v>124</v>
      </c>
      <c r="C39" s="4" t="str">
        <f>"19740611"</f>
        <v>19740611</v>
      </c>
      <c r="D39" s="4" t="s">
        <v>11</v>
      </c>
      <c r="E39" s="4" t="s">
        <v>125</v>
      </c>
      <c r="F39" s="4" t="s">
        <v>13</v>
      </c>
      <c r="G39" s="4" t="s">
        <v>126</v>
      </c>
      <c r="H39" s="4" t="s">
        <v>15</v>
      </c>
      <c r="I39" s="4" t="str">
        <f t="shared" si="1"/>
        <v>20251031</v>
      </c>
    </row>
    <row r="40" spans="1:9">
      <c r="A40" s="4">
        <v>38</v>
      </c>
      <c r="B40" s="4" t="s">
        <v>127</v>
      </c>
      <c r="C40" s="4" t="str">
        <f>"19730406"</f>
        <v>19730406</v>
      </c>
      <c r="D40" s="4" t="s">
        <v>11</v>
      </c>
      <c r="E40" s="4" t="s">
        <v>128</v>
      </c>
      <c r="F40" s="4" t="s">
        <v>13</v>
      </c>
      <c r="G40" s="4" t="s">
        <v>129</v>
      </c>
      <c r="H40" s="4" t="s">
        <v>15</v>
      </c>
      <c r="I40" s="4" t="str">
        <f t="shared" si="1"/>
        <v>20251031</v>
      </c>
    </row>
    <row r="41" spans="1:9">
      <c r="A41" s="4">
        <v>39</v>
      </c>
      <c r="B41" s="4" t="s">
        <v>130</v>
      </c>
      <c r="C41" s="4" t="str">
        <f>"19710204"</f>
        <v>19710204</v>
      </c>
      <c r="D41" s="4" t="s">
        <v>11</v>
      </c>
      <c r="E41" s="4" t="s">
        <v>21</v>
      </c>
      <c r="F41" s="4" t="s">
        <v>13</v>
      </c>
      <c r="G41" s="4" t="s">
        <v>131</v>
      </c>
      <c r="H41" s="4" t="s">
        <v>15</v>
      </c>
      <c r="I41" s="4" t="str">
        <f t="shared" si="1"/>
        <v>20251031</v>
      </c>
    </row>
    <row r="42" spans="1:9">
      <c r="A42" s="3">
        <v>40</v>
      </c>
      <c r="B42" s="3" t="s">
        <v>132</v>
      </c>
      <c r="C42" s="3" t="str">
        <f>"19670216"</f>
        <v>19670216</v>
      </c>
      <c r="D42" s="3" t="s">
        <v>11</v>
      </c>
      <c r="E42" s="3" t="s">
        <v>133</v>
      </c>
      <c r="F42" s="3" t="s">
        <v>13</v>
      </c>
      <c r="G42" s="3" t="s">
        <v>134</v>
      </c>
      <c r="H42" s="3" t="s">
        <v>15</v>
      </c>
      <c r="I42" s="3" t="str">
        <f t="shared" si="1"/>
        <v>20251031</v>
      </c>
    </row>
    <row r="43" spans="1:9">
      <c r="A43" s="4">
        <v>41</v>
      </c>
      <c r="B43" s="4" t="s">
        <v>135</v>
      </c>
      <c r="C43" s="4" t="str">
        <f>"19720605"</f>
        <v>19720605</v>
      </c>
      <c r="D43" s="4" t="s">
        <v>11</v>
      </c>
      <c r="E43" s="4" t="s">
        <v>136</v>
      </c>
      <c r="F43" s="4" t="s">
        <v>13</v>
      </c>
      <c r="G43" s="4" t="s">
        <v>137</v>
      </c>
      <c r="H43" s="4" t="s">
        <v>15</v>
      </c>
      <c r="I43" s="4" t="str">
        <f t="shared" si="1"/>
        <v>20251031</v>
      </c>
    </row>
    <row r="44" spans="1:9">
      <c r="A44" s="4">
        <v>42</v>
      </c>
      <c r="B44" s="4" t="s">
        <v>138</v>
      </c>
      <c r="C44" s="4" t="str">
        <f>"19720803"</f>
        <v>19720803</v>
      </c>
      <c r="D44" s="4" t="s">
        <v>11</v>
      </c>
      <c r="E44" s="4" t="s">
        <v>139</v>
      </c>
      <c r="F44" s="4" t="s">
        <v>60</v>
      </c>
      <c r="G44" s="4" t="s">
        <v>140</v>
      </c>
      <c r="H44" s="4" t="s">
        <v>15</v>
      </c>
      <c r="I44" s="4" t="str">
        <f>"20250708"</f>
        <v>20250708</v>
      </c>
    </row>
    <row r="45" spans="1:9">
      <c r="A45" s="4">
        <v>43</v>
      </c>
      <c r="B45" s="4" t="s">
        <v>141</v>
      </c>
      <c r="C45" s="4" t="str">
        <f>"19781103"</f>
        <v>19781103</v>
      </c>
      <c r="D45" s="4" t="s">
        <v>46</v>
      </c>
      <c r="E45" s="4" t="s">
        <v>12</v>
      </c>
      <c r="F45" s="4" t="s">
        <v>13</v>
      </c>
      <c r="G45" s="4" t="s">
        <v>142</v>
      </c>
      <c r="H45" s="4" t="s">
        <v>15</v>
      </c>
      <c r="I45" s="4" t="str">
        <f t="shared" ref="I45:I47" si="2">"20251031"</f>
        <v>20251031</v>
      </c>
    </row>
    <row r="46" spans="1:9">
      <c r="A46" s="4">
        <v>44</v>
      </c>
      <c r="B46" s="4" t="s">
        <v>143</v>
      </c>
      <c r="C46" s="4" t="str">
        <f>"19701210"</f>
        <v>19701210</v>
      </c>
      <c r="D46" s="4" t="s">
        <v>11</v>
      </c>
      <c r="E46" s="4" t="s">
        <v>12</v>
      </c>
      <c r="F46" s="4" t="s">
        <v>13</v>
      </c>
      <c r="G46" s="4" t="s">
        <v>144</v>
      </c>
      <c r="H46" s="4" t="s">
        <v>15</v>
      </c>
      <c r="I46" s="4" t="str">
        <f t="shared" si="2"/>
        <v>20251031</v>
      </c>
    </row>
    <row r="47" spans="1:9">
      <c r="A47" s="4">
        <v>45</v>
      </c>
      <c r="B47" s="4" t="s">
        <v>145</v>
      </c>
      <c r="C47" s="4" t="str">
        <f>"19720201"</f>
        <v>19720201</v>
      </c>
      <c r="D47" s="4" t="s">
        <v>11</v>
      </c>
      <c r="E47" s="4" t="s">
        <v>12</v>
      </c>
      <c r="F47" s="4" t="s">
        <v>13</v>
      </c>
      <c r="G47" s="4" t="s">
        <v>146</v>
      </c>
      <c r="H47" s="4" t="s">
        <v>15</v>
      </c>
      <c r="I47" s="4" t="str">
        <f t="shared" si="2"/>
        <v>20251031</v>
      </c>
    </row>
    <row r="48" spans="1:9">
      <c r="A48" s="4">
        <v>46</v>
      </c>
      <c r="B48" s="4" t="s">
        <v>147</v>
      </c>
      <c r="C48" s="4" t="str">
        <f>"19720206"</f>
        <v>19720206</v>
      </c>
      <c r="D48" s="4" t="s">
        <v>11</v>
      </c>
      <c r="E48" s="4" t="s">
        <v>148</v>
      </c>
      <c r="F48" s="4" t="s">
        <v>36</v>
      </c>
      <c r="G48" s="4" t="s">
        <v>149</v>
      </c>
      <c r="H48" s="4" t="s">
        <v>15</v>
      </c>
      <c r="I48" s="4" t="str">
        <f>"20250912"</f>
        <v>20250912</v>
      </c>
    </row>
    <row r="49" spans="1:9">
      <c r="A49" s="4">
        <v>47</v>
      </c>
      <c r="B49" s="4" t="s">
        <v>150</v>
      </c>
      <c r="C49" s="4" t="str">
        <f>"19681019"</f>
        <v>19681019</v>
      </c>
      <c r="D49" s="4" t="s">
        <v>11</v>
      </c>
      <c r="E49" s="4" t="s">
        <v>12</v>
      </c>
      <c r="F49" s="4" t="s">
        <v>13</v>
      </c>
      <c r="G49" s="4" t="s">
        <v>151</v>
      </c>
      <c r="H49" s="4" t="s">
        <v>15</v>
      </c>
      <c r="I49" s="4" t="str">
        <f>"20251031"</f>
        <v>20251031</v>
      </c>
    </row>
    <row r="50" spans="1:9">
      <c r="A50" s="4">
        <v>48</v>
      </c>
      <c r="B50" s="4" t="s">
        <v>152</v>
      </c>
      <c r="C50" s="4" t="str">
        <f>"19770203"</f>
        <v>19770203</v>
      </c>
      <c r="D50" s="4" t="s">
        <v>11</v>
      </c>
      <c r="E50" s="4" t="s">
        <v>29</v>
      </c>
      <c r="F50" s="4" t="s">
        <v>13</v>
      </c>
      <c r="G50" s="4" t="s">
        <v>153</v>
      </c>
      <c r="H50" s="4" t="s">
        <v>15</v>
      </c>
      <c r="I50" s="4" t="str">
        <f>"20251031"</f>
        <v>20251031</v>
      </c>
    </row>
    <row r="51" spans="1:9">
      <c r="A51" s="4">
        <v>49</v>
      </c>
      <c r="B51" s="4" t="s">
        <v>154</v>
      </c>
      <c r="C51" s="4" t="str">
        <f>"19760302"</f>
        <v>19760302</v>
      </c>
      <c r="D51" s="4" t="s">
        <v>11</v>
      </c>
      <c r="E51" s="4" t="s">
        <v>39</v>
      </c>
      <c r="F51" s="4" t="s">
        <v>13</v>
      </c>
      <c r="G51" s="4" t="s">
        <v>155</v>
      </c>
      <c r="H51" s="4" t="s">
        <v>15</v>
      </c>
      <c r="I51" s="4" t="str">
        <f>"20251201"</f>
        <v>20251201</v>
      </c>
    </row>
    <row r="52" spans="1:9">
      <c r="A52" s="4">
        <v>50</v>
      </c>
      <c r="B52" s="4" t="s">
        <v>156</v>
      </c>
      <c r="C52" s="4" t="str">
        <f>"19681101"</f>
        <v>19681101</v>
      </c>
      <c r="D52" s="4" t="s">
        <v>11</v>
      </c>
      <c r="E52" s="4" t="s">
        <v>157</v>
      </c>
      <c r="F52" s="4" t="s">
        <v>60</v>
      </c>
      <c r="G52" s="4" t="s">
        <v>158</v>
      </c>
      <c r="H52" s="4" t="s">
        <v>15</v>
      </c>
      <c r="I52" s="4" t="str">
        <f>"20250317"</f>
        <v>20250317</v>
      </c>
    </row>
    <row r="53" spans="1:9">
      <c r="A53" s="4">
        <v>51</v>
      </c>
      <c r="B53" s="4" t="s">
        <v>159</v>
      </c>
      <c r="C53" s="4" t="str">
        <f>"19681020"</f>
        <v>19681020</v>
      </c>
      <c r="D53" s="4" t="s">
        <v>11</v>
      </c>
      <c r="E53" s="4" t="s">
        <v>160</v>
      </c>
      <c r="F53" s="4" t="s">
        <v>60</v>
      </c>
      <c r="G53" s="4" t="s">
        <v>161</v>
      </c>
      <c r="H53" s="4" t="s">
        <v>15</v>
      </c>
      <c r="I53" s="4" t="str">
        <f>"20250715"</f>
        <v>20250715</v>
      </c>
    </row>
    <row r="54" spans="1:9">
      <c r="A54" s="4">
        <v>52</v>
      </c>
      <c r="B54" s="4" t="s">
        <v>162</v>
      </c>
      <c r="C54" s="4" t="str">
        <f>"19771012"</f>
        <v>19771012</v>
      </c>
      <c r="D54" s="4" t="s">
        <v>11</v>
      </c>
      <c r="E54" s="4" t="s">
        <v>163</v>
      </c>
      <c r="F54" s="4" t="s">
        <v>56</v>
      </c>
      <c r="G54" s="4" t="s">
        <v>164</v>
      </c>
      <c r="H54" s="4" t="s">
        <v>15</v>
      </c>
      <c r="I54" s="4" t="str">
        <f>"20250801"</f>
        <v>20250801</v>
      </c>
    </row>
    <row r="55" spans="1:9">
      <c r="A55" s="4">
        <v>53</v>
      </c>
      <c r="B55" s="4" t="s">
        <v>165</v>
      </c>
      <c r="C55" s="4" t="str">
        <f>"19750321"</f>
        <v>19750321</v>
      </c>
      <c r="D55" s="4" t="s">
        <v>11</v>
      </c>
      <c r="E55" s="4" t="s">
        <v>166</v>
      </c>
      <c r="F55" s="4" t="s">
        <v>52</v>
      </c>
      <c r="G55" s="4" t="s">
        <v>167</v>
      </c>
      <c r="H55" s="4" t="s">
        <v>15</v>
      </c>
      <c r="I55" s="4" t="str">
        <f>"20251202"</f>
        <v>20251202</v>
      </c>
    </row>
    <row r="56" spans="1:9">
      <c r="A56" s="4">
        <v>54</v>
      </c>
      <c r="B56" s="4" t="s">
        <v>168</v>
      </c>
      <c r="C56" s="4" t="str">
        <f>"19691001"</f>
        <v>19691001</v>
      </c>
      <c r="D56" s="4" t="s">
        <v>11</v>
      </c>
      <c r="E56" s="4" t="s">
        <v>169</v>
      </c>
      <c r="F56" s="4" t="s">
        <v>18</v>
      </c>
      <c r="G56" s="4" t="s">
        <v>170</v>
      </c>
      <c r="H56" s="4" t="s">
        <v>15</v>
      </c>
      <c r="I56" s="4" t="str">
        <f>"20251029"</f>
        <v>20251029</v>
      </c>
    </row>
    <row r="57" spans="1:9">
      <c r="A57" s="4">
        <v>55</v>
      </c>
      <c r="B57" s="4" t="s">
        <v>171</v>
      </c>
      <c r="C57" s="4" t="str">
        <f>"19680714"</f>
        <v>19680714</v>
      </c>
      <c r="D57" s="4" t="s">
        <v>11</v>
      </c>
      <c r="E57" s="4" t="s">
        <v>21</v>
      </c>
      <c r="F57" s="4" t="s">
        <v>13</v>
      </c>
      <c r="G57" s="4" t="s">
        <v>172</v>
      </c>
      <c r="H57" s="4" t="s">
        <v>15</v>
      </c>
      <c r="I57" s="4" t="str">
        <f>"20251031"</f>
        <v>20251031</v>
      </c>
    </row>
    <row r="58" spans="1:9">
      <c r="A58" s="4">
        <v>56</v>
      </c>
      <c r="B58" s="4" t="s">
        <v>173</v>
      </c>
      <c r="C58" s="4" t="str">
        <f>"19730810"</f>
        <v>19730810</v>
      </c>
      <c r="D58" s="4" t="s">
        <v>11</v>
      </c>
      <c r="E58" s="4" t="s">
        <v>21</v>
      </c>
      <c r="F58" s="4" t="s">
        <v>13</v>
      </c>
      <c r="G58" s="4" t="s">
        <v>174</v>
      </c>
      <c r="H58" s="4" t="s">
        <v>15</v>
      </c>
      <c r="I58" s="4" t="str">
        <f>"20250519"</f>
        <v>20250519</v>
      </c>
    </row>
    <row r="59" spans="1:9">
      <c r="A59" s="4">
        <v>57</v>
      </c>
      <c r="B59" s="4" t="s">
        <v>175</v>
      </c>
      <c r="C59" s="4" t="str">
        <f>"19671116"</f>
        <v>19671116</v>
      </c>
      <c r="D59" s="4" t="s">
        <v>11</v>
      </c>
      <c r="E59" s="4" t="s">
        <v>176</v>
      </c>
      <c r="F59" s="4" t="s">
        <v>60</v>
      </c>
      <c r="G59" s="4" t="s">
        <v>177</v>
      </c>
      <c r="H59" s="4" t="s">
        <v>15</v>
      </c>
      <c r="I59" s="4" t="str">
        <f>"20241216"</f>
        <v>20241216</v>
      </c>
    </row>
    <row r="60" spans="1:9">
      <c r="A60" s="4">
        <v>58</v>
      </c>
      <c r="B60" s="4" t="s">
        <v>178</v>
      </c>
      <c r="C60" s="4" t="str">
        <f>"19670501"</f>
        <v>19670501</v>
      </c>
      <c r="D60" s="4" t="s">
        <v>11</v>
      </c>
      <c r="E60" s="4" t="s">
        <v>59</v>
      </c>
      <c r="F60" s="4" t="s">
        <v>60</v>
      </c>
      <c r="G60" s="4" t="s">
        <v>179</v>
      </c>
      <c r="H60" s="4" t="s">
        <v>15</v>
      </c>
      <c r="I60" s="4" t="str">
        <f>"20250318"</f>
        <v>20250318</v>
      </c>
    </row>
    <row r="61" spans="1:9">
      <c r="A61" s="4">
        <v>59</v>
      </c>
      <c r="B61" s="4" t="s">
        <v>180</v>
      </c>
      <c r="C61" s="4" t="str">
        <f>"19740923"</f>
        <v>19740923</v>
      </c>
      <c r="D61" s="4" t="s">
        <v>11</v>
      </c>
      <c r="E61" s="4" t="s">
        <v>181</v>
      </c>
      <c r="F61" s="4" t="s">
        <v>36</v>
      </c>
      <c r="G61" s="4" t="s">
        <v>182</v>
      </c>
      <c r="H61" s="4" t="s">
        <v>15</v>
      </c>
      <c r="I61" s="4" t="str">
        <f>"20250905"</f>
        <v>20250905</v>
      </c>
    </row>
    <row r="62" spans="1:9">
      <c r="A62" s="3">
        <v>60</v>
      </c>
      <c r="B62" s="3" t="s">
        <v>183</v>
      </c>
      <c r="C62" s="3" t="str">
        <f>"19700709"</f>
        <v>19700709</v>
      </c>
      <c r="D62" s="3" t="s">
        <v>11</v>
      </c>
      <c r="E62" s="3" t="s">
        <v>184</v>
      </c>
      <c r="F62" s="3" t="s">
        <v>36</v>
      </c>
      <c r="G62" s="3" t="s">
        <v>185</v>
      </c>
      <c r="H62" s="3" t="s">
        <v>15</v>
      </c>
      <c r="I62" s="3" t="str">
        <f>"20250912"</f>
        <v>20250912</v>
      </c>
    </row>
    <row r="63" spans="1:9">
      <c r="A63" s="4">
        <v>61</v>
      </c>
      <c r="B63" s="4" t="s">
        <v>186</v>
      </c>
      <c r="C63" s="4" t="str">
        <f>"19701212"</f>
        <v>19701212</v>
      </c>
      <c r="D63" s="4" t="s">
        <v>11</v>
      </c>
      <c r="E63" s="4" t="s">
        <v>75</v>
      </c>
      <c r="F63" s="4" t="s">
        <v>56</v>
      </c>
      <c r="G63" s="4" t="s">
        <v>187</v>
      </c>
      <c r="H63" s="4" t="s">
        <v>15</v>
      </c>
      <c r="I63" s="4" t="str">
        <f t="shared" ref="I63:I65" si="3">"20251126"</f>
        <v>20251126</v>
      </c>
    </row>
    <row r="64" spans="1:9">
      <c r="A64" s="4">
        <v>62</v>
      </c>
      <c r="B64" s="4" t="s">
        <v>188</v>
      </c>
      <c r="C64" s="4" t="str">
        <f>"19710530"</f>
        <v>19710530</v>
      </c>
      <c r="D64" s="4" t="s">
        <v>11</v>
      </c>
      <c r="E64" s="4" t="s">
        <v>189</v>
      </c>
      <c r="F64" s="4" t="s">
        <v>56</v>
      </c>
      <c r="G64" s="4" t="s">
        <v>190</v>
      </c>
      <c r="H64" s="4" t="s">
        <v>15</v>
      </c>
      <c r="I64" s="4" t="str">
        <f t="shared" si="3"/>
        <v>20251126</v>
      </c>
    </row>
    <row r="65" spans="1:9">
      <c r="A65" s="4">
        <v>63</v>
      </c>
      <c r="B65" s="4" t="s">
        <v>191</v>
      </c>
      <c r="C65" s="4" t="str">
        <f>"19691207"</f>
        <v>19691207</v>
      </c>
      <c r="D65" s="4" t="s">
        <v>11</v>
      </c>
      <c r="E65" s="4" t="s">
        <v>192</v>
      </c>
      <c r="F65" s="4" t="s">
        <v>56</v>
      </c>
      <c r="G65" s="4" t="s">
        <v>193</v>
      </c>
      <c r="H65" s="4" t="s">
        <v>15</v>
      </c>
      <c r="I65" s="4" t="str">
        <f t="shared" si="3"/>
        <v>20251126</v>
      </c>
    </row>
    <row r="66" spans="1:9">
      <c r="A66" s="4">
        <v>64</v>
      </c>
      <c r="B66" s="4" t="s">
        <v>194</v>
      </c>
      <c r="C66" s="4" t="str">
        <f>"19681203"</f>
        <v>19681203</v>
      </c>
      <c r="D66" s="4" t="s">
        <v>11</v>
      </c>
      <c r="E66" s="4" t="s">
        <v>195</v>
      </c>
      <c r="F66" s="4" t="s">
        <v>60</v>
      </c>
      <c r="G66" s="4" t="s">
        <v>196</v>
      </c>
      <c r="H66" s="4" t="s">
        <v>15</v>
      </c>
      <c r="I66" s="4" t="str">
        <f>"20251125"</f>
        <v>20251125</v>
      </c>
    </row>
    <row r="67" spans="1:9">
      <c r="A67" s="4">
        <v>65</v>
      </c>
      <c r="B67" s="4" t="s">
        <v>197</v>
      </c>
      <c r="C67" s="4" t="str">
        <f>"19681001"</f>
        <v>19681001</v>
      </c>
      <c r="D67" s="4" t="s">
        <v>11</v>
      </c>
      <c r="E67" s="4" t="s">
        <v>198</v>
      </c>
      <c r="F67" s="4" t="s">
        <v>60</v>
      </c>
      <c r="G67" s="4" t="s">
        <v>199</v>
      </c>
      <c r="H67" s="4" t="s">
        <v>15</v>
      </c>
      <c r="I67" s="4" t="str">
        <f t="shared" ref="I67:I69" si="4">"20251223"</f>
        <v>20251223</v>
      </c>
    </row>
    <row r="68" spans="1:9">
      <c r="A68" s="4">
        <v>66</v>
      </c>
      <c r="B68" s="4" t="s">
        <v>200</v>
      </c>
      <c r="C68" s="4" t="str">
        <f>"19680618"</f>
        <v>19680618</v>
      </c>
      <c r="D68" s="4" t="s">
        <v>11</v>
      </c>
      <c r="E68" s="4" t="s">
        <v>201</v>
      </c>
      <c r="F68" s="4" t="s">
        <v>60</v>
      </c>
      <c r="G68" s="4" t="s">
        <v>202</v>
      </c>
      <c r="H68" s="4" t="s">
        <v>15</v>
      </c>
      <c r="I68" s="4" t="str">
        <f t="shared" si="4"/>
        <v>20251223</v>
      </c>
    </row>
    <row r="69" spans="1:9">
      <c r="A69" s="4">
        <v>67</v>
      </c>
      <c r="B69" s="4" t="s">
        <v>203</v>
      </c>
      <c r="C69" s="4" t="str">
        <f>"19671226"</f>
        <v>19671226</v>
      </c>
      <c r="D69" s="4" t="s">
        <v>11</v>
      </c>
      <c r="E69" s="4" t="s">
        <v>204</v>
      </c>
      <c r="F69" s="4" t="s">
        <v>52</v>
      </c>
      <c r="G69" s="4" t="s">
        <v>205</v>
      </c>
      <c r="H69" s="4" t="s">
        <v>15</v>
      </c>
      <c r="I69" s="4" t="str">
        <f t="shared" si="4"/>
        <v>20251223</v>
      </c>
    </row>
    <row r="70" spans="1:9">
      <c r="A70" s="4">
        <v>68</v>
      </c>
      <c r="B70" s="4" t="s">
        <v>206</v>
      </c>
      <c r="C70" s="4" t="str">
        <f>"19690502"</f>
        <v>19690502</v>
      </c>
      <c r="D70" s="4" t="s">
        <v>11</v>
      </c>
      <c r="E70" s="4" t="s">
        <v>207</v>
      </c>
      <c r="F70" s="4" t="s">
        <v>43</v>
      </c>
      <c r="G70" s="4" t="s">
        <v>208</v>
      </c>
      <c r="H70" s="4" t="s">
        <v>15</v>
      </c>
      <c r="I70" s="4" t="str">
        <f>"20251203"</f>
        <v>20251203</v>
      </c>
    </row>
    <row r="71" spans="1:9">
      <c r="A71" s="4">
        <v>69</v>
      </c>
      <c r="B71" s="4" t="s">
        <v>209</v>
      </c>
      <c r="C71" s="4" t="str">
        <f>"19740131"</f>
        <v>19740131</v>
      </c>
      <c r="D71" s="4" t="s">
        <v>11</v>
      </c>
      <c r="E71" s="4" t="s">
        <v>210</v>
      </c>
      <c r="F71" s="4" t="s">
        <v>60</v>
      </c>
      <c r="G71" s="4" t="s">
        <v>211</v>
      </c>
      <c r="H71" s="4" t="s">
        <v>15</v>
      </c>
      <c r="I71" s="4" t="str">
        <f>"20250910"</f>
        <v>20250910</v>
      </c>
    </row>
    <row r="72" spans="1:9">
      <c r="A72" s="4">
        <v>70</v>
      </c>
      <c r="B72" s="4" t="s">
        <v>212</v>
      </c>
      <c r="C72" s="4" t="str">
        <f>"19780415"</f>
        <v>19780415</v>
      </c>
      <c r="D72" s="4" t="s">
        <v>46</v>
      </c>
      <c r="E72" s="4" t="s">
        <v>29</v>
      </c>
      <c r="F72" s="4" t="s">
        <v>13</v>
      </c>
      <c r="G72" s="4" t="s">
        <v>213</v>
      </c>
      <c r="H72" s="4" t="s">
        <v>15</v>
      </c>
      <c r="I72" s="4" t="str">
        <f>"20251031"</f>
        <v>20251031</v>
      </c>
    </row>
    <row r="73" spans="1:9">
      <c r="A73" s="4">
        <v>71</v>
      </c>
      <c r="B73" s="4" t="s">
        <v>214</v>
      </c>
      <c r="C73" s="4" t="str">
        <f>"19790101"</f>
        <v>19790101</v>
      </c>
      <c r="D73" s="4" t="s">
        <v>11</v>
      </c>
      <c r="E73" s="4" t="s">
        <v>215</v>
      </c>
      <c r="F73" s="4" t="s">
        <v>13</v>
      </c>
      <c r="G73" s="4" t="s">
        <v>216</v>
      </c>
      <c r="H73" s="4" t="s">
        <v>15</v>
      </c>
      <c r="I73" s="4" t="str">
        <f>"20251031"</f>
        <v>20251031</v>
      </c>
    </row>
    <row r="74" spans="1:9">
      <c r="A74" s="4">
        <v>72</v>
      </c>
      <c r="B74" s="4" t="s">
        <v>217</v>
      </c>
      <c r="C74" s="4" t="str">
        <f>"19691001"</f>
        <v>19691001</v>
      </c>
      <c r="D74" s="4" t="s">
        <v>11</v>
      </c>
      <c r="E74" s="4" t="s">
        <v>218</v>
      </c>
      <c r="F74" s="4" t="s">
        <v>60</v>
      </c>
      <c r="G74" s="4" t="s">
        <v>219</v>
      </c>
      <c r="H74" s="4" t="s">
        <v>15</v>
      </c>
      <c r="I74" s="4" t="str">
        <f>"20250715"</f>
        <v>20250715</v>
      </c>
    </row>
    <row r="75" spans="1:9">
      <c r="A75" s="4">
        <v>73</v>
      </c>
      <c r="B75" s="4" t="s">
        <v>220</v>
      </c>
      <c r="C75" s="4" t="str">
        <f>"19740905"</f>
        <v>19740905</v>
      </c>
      <c r="D75" s="4" t="s">
        <v>11</v>
      </c>
      <c r="E75" s="4" t="s">
        <v>17</v>
      </c>
      <c r="F75" s="4" t="s">
        <v>18</v>
      </c>
      <c r="G75" s="4" t="s">
        <v>221</v>
      </c>
      <c r="H75" s="4" t="s">
        <v>15</v>
      </c>
      <c r="I75" s="4" t="str">
        <f>"20251208"</f>
        <v>20251208</v>
      </c>
    </row>
    <row r="76" spans="1:9">
      <c r="A76" s="4">
        <v>74</v>
      </c>
      <c r="B76" s="4" t="s">
        <v>222</v>
      </c>
      <c r="C76" s="4" t="str">
        <f>"19740717"</f>
        <v>19740717</v>
      </c>
      <c r="D76" s="4" t="s">
        <v>11</v>
      </c>
      <c r="E76" s="4" t="s">
        <v>223</v>
      </c>
      <c r="F76" s="4" t="s">
        <v>60</v>
      </c>
      <c r="G76" s="4" t="s">
        <v>224</v>
      </c>
      <c r="H76" s="4" t="s">
        <v>15</v>
      </c>
      <c r="I76" s="4" t="str">
        <f>"20250918"</f>
        <v>20250918</v>
      </c>
    </row>
    <row r="77" spans="1:9">
      <c r="A77" s="4">
        <v>75</v>
      </c>
      <c r="B77" s="4" t="s">
        <v>225</v>
      </c>
      <c r="C77" s="4" t="str">
        <f>"19700401"</f>
        <v>19700401</v>
      </c>
      <c r="D77" s="4" t="s">
        <v>11</v>
      </c>
      <c r="E77" s="4" t="s">
        <v>226</v>
      </c>
      <c r="F77" s="4" t="s">
        <v>56</v>
      </c>
      <c r="G77" s="4" t="s">
        <v>227</v>
      </c>
      <c r="H77" s="4" t="s">
        <v>15</v>
      </c>
      <c r="I77" s="4" t="str">
        <f>"20251126"</f>
        <v>20251126</v>
      </c>
    </row>
    <row r="78" spans="1:9">
      <c r="A78" s="4">
        <v>76</v>
      </c>
      <c r="B78" s="4" t="s">
        <v>228</v>
      </c>
      <c r="C78" s="4" t="str">
        <f>"19800430"</f>
        <v>19800430</v>
      </c>
      <c r="D78" s="4" t="s">
        <v>46</v>
      </c>
      <c r="E78" s="4" t="s">
        <v>229</v>
      </c>
      <c r="F78" s="4" t="s">
        <v>56</v>
      </c>
      <c r="G78" s="4" t="s">
        <v>230</v>
      </c>
      <c r="H78" s="4" t="s">
        <v>15</v>
      </c>
      <c r="I78" s="4" t="str">
        <f>"20251201"</f>
        <v>20251201</v>
      </c>
    </row>
    <row r="79" spans="1:9">
      <c r="A79" s="4">
        <v>77</v>
      </c>
      <c r="B79" s="4" t="s">
        <v>231</v>
      </c>
      <c r="C79" s="4" t="str">
        <f>"19780412"</f>
        <v>19780412</v>
      </c>
      <c r="D79" s="4" t="s">
        <v>11</v>
      </c>
      <c r="E79" s="4" t="s">
        <v>232</v>
      </c>
      <c r="F79" s="4" t="s">
        <v>56</v>
      </c>
      <c r="G79" s="4" t="s">
        <v>233</v>
      </c>
      <c r="H79" s="4" t="s">
        <v>15</v>
      </c>
      <c r="I79" s="4" t="str">
        <f>"20251201"</f>
        <v>20251201</v>
      </c>
    </row>
    <row r="80" spans="1:9">
      <c r="A80" s="4">
        <v>78</v>
      </c>
      <c r="B80" s="4" t="s">
        <v>234</v>
      </c>
      <c r="C80" s="4" t="str">
        <f>"19680418"</f>
        <v>19680418</v>
      </c>
      <c r="D80" s="4" t="s">
        <v>11</v>
      </c>
      <c r="E80" s="4" t="s">
        <v>55</v>
      </c>
      <c r="F80" s="4" t="s">
        <v>56</v>
      </c>
      <c r="G80" s="4" t="s">
        <v>235</v>
      </c>
      <c r="H80" s="4" t="s">
        <v>15</v>
      </c>
      <c r="I80" s="4" t="str">
        <f>"20251210"</f>
        <v>20251210</v>
      </c>
    </row>
    <row r="81" spans="1:9">
      <c r="A81" s="4">
        <v>79</v>
      </c>
      <c r="B81" s="4" t="s">
        <v>236</v>
      </c>
      <c r="C81" s="4" t="str">
        <f>"19690123"</f>
        <v>19690123</v>
      </c>
      <c r="D81" s="4" t="s">
        <v>11</v>
      </c>
      <c r="E81" s="4" t="s">
        <v>237</v>
      </c>
      <c r="F81" s="4" t="s">
        <v>56</v>
      </c>
      <c r="G81" s="4" t="s">
        <v>238</v>
      </c>
      <c r="H81" s="4" t="s">
        <v>15</v>
      </c>
      <c r="I81" s="4" t="str">
        <f>"20251211"</f>
        <v>20251211</v>
      </c>
    </row>
    <row r="82" spans="1:9">
      <c r="A82" s="3">
        <v>80</v>
      </c>
      <c r="B82" s="3" t="s">
        <v>239</v>
      </c>
      <c r="C82" s="3" t="str">
        <f>"19730504"</f>
        <v>19730504</v>
      </c>
      <c r="D82" s="3" t="s">
        <v>11</v>
      </c>
      <c r="E82" s="3" t="s">
        <v>240</v>
      </c>
      <c r="F82" s="3" t="s">
        <v>56</v>
      </c>
      <c r="G82" s="3" t="s">
        <v>241</v>
      </c>
      <c r="H82" s="3" t="s">
        <v>15</v>
      </c>
      <c r="I82" s="3" t="str">
        <f>"20251128"</f>
        <v>20251128</v>
      </c>
    </row>
    <row r="83" spans="1:9">
      <c r="A83" s="4">
        <v>81</v>
      </c>
      <c r="B83" s="4" t="s">
        <v>242</v>
      </c>
      <c r="C83" s="4" t="str">
        <f>"19670124"</f>
        <v>19670124</v>
      </c>
      <c r="D83" s="4" t="s">
        <v>11</v>
      </c>
      <c r="E83" s="4" t="s">
        <v>17</v>
      </c>
      <c r="F83" s="4" t="s">
        <v>18</v>
      </c>
      <c r="G83" s="4" t="s">
        <v>243</v>
      </c>
      <c r="H83" s="4" t="s">
        <v>15</v>
      </c>
      <c r="I83" s="4" t="str">
        <f>"20251216"</f>
        <v>20251216</v>
      </c>
    </row>
    <row r="84" spans="1:9">
      <c r="A84" s="4">
        <v>82</v>
      </c>
      <c r="B84" s="4" t="s">
        <v>244</v>
      </c>
      <c r="C84" s="4" t="str">
        <f>"19701201"</f>
        <v>19701201</v>
      </c>
      <c r="D84" s="4" t="s">
        <v>11</v>
      </c>
      <c r="E84" s="4" t="s">
        <v>245</v>
      </c>
      <c r="F84" s="4" t="s">
        <v>246</v>
      </c>
      <c r="G84" s="4" t="s">
        <v>247</v>
      </c>
      <c r="H84" s="4" t="s">
        <v>15</v>
      </c>
      <c r="I84" s="4" t="str">
        <f>"20251028"</f>
        <v>20251028</v>
      </c>
    </row>
    <row r="85" spans="1:9">
      <c r="A85" s="4">
        <v>83</v>
      </c>
      <c r="B85" s="4" t="s">
        <v>248</v>
      </c>
      <c r="C85" s="4" t="str">
        <f>"19861007"</f>
        <v>19861007</v>
      </c>
      <c r="D85" s="4" t="s">
        <v>11</v>
      </c>
      <c r="E85" s="4" t="s">
        <v>249</v>
      </c>
      <c r="F85" s="4" t="s">
        <v>96</v>
      </c>
      <c r="G85" s="4" t="s">
        <v>250</v>
      </c>
      <c r="H85" s="4" t="s">
        <v>15</v>
      </c>
      <c r="I85" s="4" t="str">
        <f>"20251230"</f>
        <v>20251230</v>
      </c>
    </row>
    <row r="86" spans="1:9">
      <c r="A86" s="4">
        <v>84</v>
      </c>
      <c r="B86" s="4" t="s">
        <v>251</v>
      </c>
      <c r="C86" s="4" t="str">
        <f>"19750506"</f>
        <v>19750506</v>
      </c>
      <c r="D86" s="4" t="s">
        <v>11</v>
      </c>
      <c r="E86" s="4" t="s">
        <v>252</v>
      </c>
      <c r="F86" s="4" t="s">
        <v>60</v>
      </c>
      <c r="G86" s="4" t="s">
        <v>253</v>
      </c>
      <c r="H86" s="4" t="s">
        <v>15</v>
      </c>
      <c r="I86" s="4" t="str">
        <f>"20251117"</f>
        <v>20251117</v>
      </c>
    </row>
    <row r="87" spans="1:9">
      <c r="A87" s="4">
        <v>85</v>
      </c>
      <c r="B87" s="4" t="s">
        <v>254</v>
      </c>
      <c r="C87" s="4" t="str">
        <f>"19700910"</f>
        <v>19700910</v>
      </c>
      <c r="D87" s="4" t="s">
        <v>11</v>
      </c>
      <c r="E87" s="4" t="s">
        <v>133</v>
      </c>
      <c r="F87" s="4" t="s">
        <v>13</v>
      </c>
      <c r="G87" s="4" t="s">
        <v>255</v>
      </c>
      <c r="H87" s="4" t="s">
        <v>15</v>
      </c>
      <c r="I87" s="4" t="str">
        <f>"20251031"</f>
        <v>20251031</v>
      </c>
    </row>
    <row r="88" spans="1:9">
      <c r="A88" s="4">
        <v>86</v>
      </c>
      <c r="B88" s="4" t="s">
        <v>256</v>
      </c>
      <c r="C88" s="4" t="str">
        <f>"19680524"</f>
        <v>19680524</v>
      </c>
      <c r="D88" s="4" t="s">
        <v>11</v>
      </c>
      <c r="E88" s="4" t="s">
        <v>257</v>
      </c>
      <c r="F88" s="4" t="s">
        <v>13</v>
      </c>
      <c r="G88" s="4" t="s">
        <v>258</v>
      </c>
      <c r="H88" s="4" t="s">
        <v>15</v>
      </c>
      <c r="I88" s="4" t="str">
        <f>"20251031"</f>
        <v>20251031</v>
      </c>
    </row>
    <row r="89" spans="1:9">
      <c r="A89" s="4">
        <v>87</v>
      </c>
      <c r="B89" s="4" t="s">
        <v>259</v>
      </c>
      <c r="C89" s="4" t="str">
        <f>"19680802"</f>
        <v>19680802</v>
      </c>
      <c r="D89" s="4" t="s">
        <v>11</v>
      </c>
      <c r="E89" s="4" t="s">
        <v>21</v>
      </c>
      <c r="F89" s="4" t="s">
        <v>13</v>
      </c>
      <c r="G89" s="4" t="s">
        <v>260</v>
      </c>
      <c r="H89" s="4" t="s">
        <v>15</v>
      </c>
      <c r="I89" s="4" t="str">
        <f>"20250421"</f>
        <v>20250421</v>
      </c>
    </row>
    <row r="90" spans="1:9">
      <c r="A90" s="4">
        <v>88</v>
      </c>
      <c r="B90" s="4" t="s">
        <v>261</v>
      </c>
      <c r="C90" s="4" t="str">
        <f>"19750725"</f>
        <v>19750725</v>
      </c>
      <c r="D90" s="4" t="s">
        <v>11</v>
      </c>
      <c r="E90" s="4" t="s">
        <v>257</v>
      </c>
      <c r="F90" s="4" t="s">
        <v>13</v>
      </c>
      <c r="G90" s="4" t="s">
        <v>262</v>
      </c>
      <c r="H90" s="4" t="s">
        <v>15</v>
      </c>
      <c r="I90" s="4" t="str">
        <f>"20250423"</f>
        <v>20250423</v>
      </c>
    </row>
    <row r="91" spans="1:9">
      <c r="A91" s="4">
        <v>89</v>
      </c>
      <c r="B91" s="4" t="s">
        <v>263</v>
      </c>
      <c r="C91" s="4" t="str">
        <f>"19700104"</f>
        <v>19700104</v>
      </c>
      <c r="D91" s="4" t="s">
        <v>11</v>
      </c>
      <c r="E91" s="4" t="s">
        <v>17</v>
      </c>
      <c r="F91" s="4" t="s">
        <v>18</v>
      </c>
      <c r="G91" s="4" t="s">
        <v>264</v>
      </c>
      <c r="H91" s="4" t="s">
        <v>15</v>
      </c>
      <c r="I91" s="4" t="str">
        <f>"20251125"</f>
        <v>20251125</v>
      </c>
    </row>
    <row r="92" spans="1:9">
      <c r="A92" s="4">
        <v>90</v>
      </c>
      <c r="B92" s="4" t="s">
        <v>265</v>
      </c>
      <c r="C92" s="4" t="str">
        <f>"19710707"</f>
        <v>19710707</v>
      </c>
      <c r="D92" s="4" t="s">
        <v>11</v>
      </c>
      <c r="E92" s="4" t="s">
        <v>136</v>
      </c>
      <c r="F92" s="4" t="s">
        <v>13</v>
      </c>
      <c r="G92" s="4" t="s">
        <v>266</v>
      </c>
      <c r="H92" s="4" t="s">
        <v>15</v>
      </c>
      <c r="I92" s="4" t="str">
        <f>"20250422"</f>
        <v>20250422</v>
      </c>
    </row>
    <row r="93" spans="1:9">
      <c r="A93" s="4">
        <v>91</v>
      </c>
      <c r="B93" s="4" t="s">
        <v>267</v>
      </c>
      <c r="C93" s="4" t="str">
        <f>"19690820"</f>
        <v>19690820</v>
      </c>
      <c r="D93" s="4" t="s">
        <v>11</v>
      </c>
      <c r="E93" s="4" t="s">
        <v>268</v>
      </c>
      <c r="F93" s="4" t="s">
        <v>246</v>
      </c>
      <c r="G93" s="4" t="s">
        <v>269</v>
      </c>
      <c r="H93" s="4" t="s">
        <v>15</v>
      </c>
      <c r="I93" s="4" t="str">
        <f>"20251028"</f>
        <v>20251028</v>
      </c>
    </row>
    <row r="94" spans="1:9">
      <c r="A94" s="4">
        <v>92</v>
      </c>
      <c r="B94" s="4" t="s">
        <v>270</v>
      </c>
      <c r="C94" s="4" t="str">
        <f>"19880921"</f>
        <v>19880921</v>
      </c>
      <c r="D94" s="4" t="s">
        <v>46</v>
      </c>
      <c r="E94" s="4" t="s">
        <v>271</v>
      </c>
      <c r="F94" s="4" t="s">
        <v>56</v>
      </c>
      <c r="G94" s="4" t="s">
        <v>272</v>
      </c>
      <c r="H94" s="4" t="s">
        <v>15</v>
      </c>
      <c r="I94" s="4" t="str">
        <f>"20251126"</f>
        <v>20251126</v>
      </c>
    </row>
    <row r="95" spans="1:9">
      <c r="A95" s="4">
        <v>93</v>
      </c>
      <c r="B95" s="4" t="s">
        <v>273</v>
      </c>
      <c r="C95" s="4" t="str">
        <f>"19691116"</f>
        <v>19691116</v>
      </c>
      <c r="D95" s="4" t="s">
        <v>11</v>
      </c>
      <c r="E95" s="4" t="s">
        <v>75</v>
      </c>
      <c r="F95" s="4" t="s">
        <v>56</v>
      </c>
      <c r="G95" s="4" t="s">
        <v>274</v>
      </c>
      <c r="H95" s="4" t="s">
        <v>15</v>
      </c>
      <c r="I95" s="4" t="str">
        <f>"20251127"</f>
        <v>20251127</v>
      </c>
    </row>
    <row r="96" spans="1:9">
      <c r="A96" s="4">
        <v>94</v>
      </c>
      <c r="B96" s="4" t="s">
        <v>275</v>
      </c>
      <c r="C96" s="4" t="str">
        <f>"19751105"</f>
        <v>19751105</v>
      </c>
      <c r="D96" s="4" t="s">
        <v>11</v>
      </c>
      <c r="E96" s="4" t="s">
        <v>75</v>
      </c>
      <c r="F96" s="4" t="s">
        <v>56</v>
      </c>
      <c r="G96" s="4" t="s">
        <v>276</v>
      </c>
      <c r="H96" s="4" t="s">
        <v>15</v>
      </c>
      <c r="I96" s="4" t="str">
        <f>"20251127"</f>
        <v>20251127</v>
      </c>
    </row>
    <row r="97" spans="1:9">
      <c r="A97" s="4">
        <v>95</v>
      </c>
      <c r="B97" s="4" t="s">
        <v>277</v>
      </c>
      <c r="C97" s="4" t="str">
        <f>"19700603"</f>
        <v>19700603</v>
      </c>
      <c r="D97" s="4" t="s">
        <v>11</v>
      </c>
      <c r="E97" s="4" t="s">
        <v>24</v>
      </c>
      <c r="F97" s="4" t="s">
        <v>13</v>
      </c>
      <c r="G97" s="4" t="s">
        <v>278</v>
      </c>
      <c r="H97" s="4" t="s">
        <v>15</v>
      </c>
      <c r="I97" s="4" t="str">
        <f>"20251031"</f>
        <v>20251031</v>
      </c>
    </row>
    <row r="98" spans="1:9">
      <c r="A98" s="4">
        <v>96</v>
      </c>
      <c r="B98" s="4" t="s">
        <v>279</v>
      </c>
      <c r="C98" s="4" t="str">
        <f>"19670126"</f>
        <v>19670126</v>
      </c>
      <c r="D98" s="4" t="s">
        <v>11</v>
      </c>
      <c r="E98" s="4" t="s">
        <v>24</v>
      </c>
      <c r="F98" s="4" t="s">
        <v>13</v>
      </c>
      <c r="G98" s="4" t="s">
        <v>280</v>
      </c>
      <c r="H98" s="4" t="s">
        <v>15</v>
      </c>
      <c r="I98" s="4" t="str">
        <f>"20251031"</f>
        <v>20251031</v>
      </c>
    </row>
    <row r="99" spans="1:9">
      <c r="A99" s="4">
        <v>97</v>
      </c>
      <c r="B99" s="4" t="s">
        <v>281</v>
      </c>
      <c r="C99" s="4" t="str">
        <f>"19701021"</f>
        <v>19701021</v>
      </c>
      <c r="D99" s="4" t="s">
        <v>11</v>
      </c>
      <c r="E99" s="4" t="s">
        <v>282</v>
      </c>
      <c r="F99" s="4" t="s">
        <v>36</v>
      </c>
      <c r="G99" s="4" t="s">
        <v>283</v>
      </c>
      <c r="H99" s="4" t="s">
        <v>15</v>
      </c>
      <c r="I99" s="4" t="str">
        <f>"20250124"</f>
        <v>20250124</v>
      </c>
    </row>
    <row r="100" spans="1:9">
      <c r="A100" s="4">
        <v>98</v>
      </c>
      <c r="B100" s="4" t="s">
        <v>284</v>
      </c>
      <c r="C100" s="4" t="str">
        <f>"19700320"</f>
        <v>19700320</v>
      </c>
      <c r="D100" s="4" t="s">
        <v>11</v>
      </c>
      <c r="E100" s="4" t="s">
        <v>17</v>
      </c>
      <c r="F100" s="4" t="s">
        <v>18</v>
      </c>
      <c r="G100" s="4" t="s">
        <v>285</v>
      </c>
      <c r="H100" s="4" t="s">
        <v>15</v>
      </c>
      <c r="I100" s="4" t="str">
        <f>"20251128"</f>
        <v>20251128</v>
      </c>
    </row>
    <row r="101" spans="1:9">
      <c r="A101" s="4">
        <v>99</v>
      </c>
      <c r="B101" s="4" t="s">
        <v>286</v>
      </c>
      <c r="C101" s="4" t="str">
        <f>"19680301"</f>
        <v>19680301</v>
      </c>
      <c r="D101" s="4" t="s">
        <v>11</v>
      </c>
      <c r="E101" s="4" t="s">
        <v>17</v>
      </c>
      <c r="F101" s="4" t="s">
        <v>18</v>
      </c>
      <c r="G101" s="4" t="s">
        <v>287</v>
      </c>
      <c r="H101" s="4" t="s">
        <v>15</v>
      </c>
      <c r="I101" s="4" t="str">
        <f>"20251127"</f>
        <v>20251127</v>
      </c>
    </row>
    <row r="102" spans="1:9">
      <c r="A102" s="3">
        <v>100</v>
      </c>
      <c r="B102" s="3" t="s">
        <v>288</v>
      </c>
      <c r="C102" s="3" t="str">
        <f>"19770925"</f>
        <v>19770925</v>
      </c>
      <c r="D102" s="3" t="s">
        <v>46</v>
      </c>
      <c r="E102" s="3" t="s">
        <v>289</v>
      </c>
      <c r="F102" s="3" t="s">
        <v>60</v>
      </c>
      <c r="G102" s="3" t="s">
        <v>290</v>
      </c>
      <c r="H102" s="3" t="s">
        <v>15</v>
      </c>
      <c r="I102" s="3" t="str">
        <f>"20251216"</f>
        <v>20251216</v>
      </c>
    </row>
    <row r="103" spans="1:9">
      <c r="A103" s="4">
        <v>101</v>
      </c>
      <c r="B103" s="4" t="s">
        <v>291</v>
      </c>
      <c r="C103" s="4" t="str">
        <f>"19830319"</f>
        <v>19830319</v>
      </c>
      <c r="D103" s="4" t="s">
        <v>46</v>
      </c>
      <c r="E103" s="4" t="s">
        <v>75</v>
      </c>
      <c r="F103" s="4" t="s">
        <v>56</v>
      </c>
      <c r="G103" s="4" t="s">
        <v>292</v>
      </c>
      <c r="H103" s="4" t="s">
        <v>15</v>
      </c>
      <c r="I103" s="4" t="str">
        <f>"20251128"</f>
        <v>20251128</v>
      </c>
    </row>
    <row r="104" spans="1:9">
      <c r="A104" s="4">
        <v>102</v>
      </c>
      <c r="B104" s="4" t="s">
        <v>293</v>
      </c>
      <c r="C104" s="4" t="str">
        <f>"19720327"</f>
        <v>19720327</v>
      </c>
      <c r="D104" s="4" t="s">
        <v>11</v>
      </c>
      <c r="E104" s="4" t="s">
        <v>75</v>
      </c>
      <c r="F104" s="4" t="s">
        <v>56</v>
      </c>
      <c r="G104" s="4" t="s">
        <v>294</v>
      </c>
      <c r="H104" s="4" t="s">
        <v>15</v>
      </c>
      <c r="I104" s="4" t="str">
        <f>"20251201"</f>
        <v>20251201</v>
      </c>
    </row>
    <row r="105" spans="1:9">
      <c r="A105" s="4">
        <v>103</v>
      </c>
      <c r="B105" s="4" t="s">
        <v>295</v>
      </c>
      <c r="C105" s="4" t="str">
        <f>"19770501"</f>
        <v>19770501</v>
      </c>
      <c r="D105" s="4" t="s">
        <v>11</v>
      </c>
      <c r="E105" s="4" t="s">
        <v>296</v>
      </c>
      <c r="F105" s="4" t="s">
        <v>56</v>
      </c>
      <c r="G105" s="4" t="s">
        <v>297</v>
      </c>
      <c r="H105" s="4" t="s">
        <v>15</v>
      </c>
      <c r="I105" s="4" t="str">
        <f>"20251126"</f>
        <v>20251126</v>
      </c>
    </row>
    <row r="106" spans="1:9">
      <c r="A106" s="4">
        <v>104</v>
      </c>
      <c r="B106" s="4" t="s">
        <v>298</v>
      </c>
      <c r="C106" s="4" t="str">
        <f>"19710318"</f>
        <v>19710318</v>
      </c>
      <c r="D106" s="4" t="s">
        <v>11</v>
      </c>
      <c r="E106" s="4" t="s">
        <v>299</v>
      </c>
      <c r="F106" s="4" t="s">
        <v>96</v>
      </c>
      <c r="G106" s="4" t="s">
        <v>300</v>
      </c>
      <c r="H106" s="4" t="s">
        <v>15</v>
      </c>
      <c r="I106" s="4" t="str">
        <f>"20251229"</f>
        <v>20251229</v>
      </c>
    </row>
    <row r="107" spans="1:9">
      <c r="A107" s="4">
        <v>105</v>
      </c>
      <c r="B107" s="4" t="s">
        <v>301</v>
      </c>
      <c r="C107" s="4" t="str">
        <f>"19750627"</f>
        <v>19750627</v>
      </c>
      <c r="D107" s="4" t="s">
        <v>11</v>
      </c>
      <c r="E107" s="4" t="s">
        <v>12</v>
      </c>
      <c r="F107" s="4" t="s">
        <v>13</v>
      </c>
      <c r="G107" s="4" t="s">
        <v>302</v>
      </c>
      <c r="H107" s="4" t="s">
        <v>15</v>
      </c>
      <c r="I107" s="4" t="str">
        <f>"20251031"</f>
        <v>20251031</v>
      </c>
    </row>
    <row r="108" spans="1:9">
      <c r="A108" s="4">
        <v>106</v>
      </c>
      <c r="B108" s="4" t="s">
        <v>303</v>
      </c>
      <c r="C108" s="4" t="str">
        <f>"19670826"</f>
        <v>19670826</v>
      </c>
      <c r="D108" s="4" t="s">
        <v>11</v>
      </c>
      <c r="E108" s="4" t="s">
        <v>304</v>
      </c>
      <c r="F108" s="4" t="s">
        <v>18</v>
      </c>
      <c r="G108" s="4" t="s">
        <v>305</v>
      </c>
      <c r="H108" s="4" t="s">
        <v>15</v>
      </c>
      <c r="I108" s="4" t="str">
        <f>"20251029"</f>
        <v>20251029</v>
      </c>
    </row>
    <row r="109" spans="1:9">
      <c r="A109" s="4">
        <v>107</v>
      </c>
      <c r="B109" s="4" t="s">
        <v>306</v>
      </c>
      <c r="C109" s="4" t="str">
        <f>"19740610"</f>
        <v>19740610</v>
      </c>
      <c r="D109" s="4" t="s">
        <v>11</v>
      </c>
      <c r="E109" s="4" t="s">
        <v>66</v>
      </c>
      <c r="F109" s="4" t="s">
        <v>48</v>
      </c>
      <c r="G109" s="4" t="s">
        <v>307</v>
      </c>
      <c r="H109" s="4" t="s">
        <v>15</v>
      </c>
      <c r="I109" s="4" t="str">
        <f>"20250710"</f>
        <v>20250710</v>
      </c>
    </row>
    <row r="110" spans="1:9">
      <c r="A110" s="4">
        <v>108</v>
      </c>
      <c r="B110" s="4" t="s">
        <v>308</v>
      </c>
      <c r="C110" s="4" t="str">
        <f>"19700322"</f>
        <v>19700322</v>
      </c>
      <c r="D110" s="4" t="s">
        <v>11</v>
      </c>
      <c r="E110" s="4" t="s">
        <v>309</v>
      </c>
      <c r="F110" s="4" t="s">
        <v>60</v>
      </c>
      <c r="G110" s="4" t="s">
        <v>310</v>
      </c>
      <c r="H110" s="4" t="s">
        <v>15</v>
      </c>
      <c r="I110" s="4" t="str">
        <f>"20251127"</f>
        <v>20251127</v>
      </c>
    </row>
    <row r="111" spans="1:9">
      <c r="A111" s="4">
        <v>109</v>
      </c>
      <c r="B111" s="4" t="s">
        <v>311</v>
      </c>
      <c r="C111" s="4" t="str">
        <f>"19711008"</f>
        <v>19711008</v>
      </c>
      <c r="D111" s="4" t="s">
        <v>11</v>
      </c>
      <c r="E111" s="4" t="s">
        <v>75</v>
      </c>
      <c r="F111" s="4" t="s">
        <v>56</v>
      </c>
      <c r="G111" s="4" t="s">
        <v>312</v>
      </c>
      <c r="H111" s="4" t="s">
        <v>15</v>
      </c>
      <c r="I111" s="4" t="str">
        <f>"20251201"</f>
        <v>20251201</v>
      </c>
    </row>
    <row r="112" spans="1:9">
      <c r="A112" s="4">
        <v>110</v>
      </c>
      <c r="B112" s="4" t="s">
        <v>313</v>
      </c>
      <c r="C112" s="4" t="str">
        <f>"19790115"</f>
        <v>19790115</v>
      </c>
      <c r="D112" s="4" t="s">
        <v>11</v>
      </c>
      <c r="E112" s="4" t="s">
        <v>75</v>
      </c>
      <c r="F112" s="4" t="s">
        <v>56</v>
      </c>
      <c r="G112" s="4" t="s">
        <v>314</v>
      </c>
      <c r="H112" s="4" t="s">
        <v>15</v>
      </c>
      <c r="I112" s="4" t="str">
        <f>"20251203"</f>
        <v>20251203</v>
      </c>
    </row>
    <row r="113" spans="1:9">
      <c r="A113" s="4">
        <v>111</v>
      </c>
      <c r="B113" s="4" t="s">
        <v>315</v>
      </c>
      <c r="C113" s="4" t="str">
        <f>"19760601"</f>
        <v>19760601</v>
      </c>
      <c r="D113" s="4" t="s">
        <v>11</v>
      </c>
      <c r="E113" s="4" t="s">
        <v>102</v>
      </c>
      <c r="F113" s="4" t="s">
        <v>43</v>
      </c>
      <c r="G113" s="4" t="s">
        <v>316</v>
      </c>
      <c r="H113" s="4" t="s">
        <v>15</v>
      </c>
      <c r="I113" s="4" t="str">
        <f>"20251222"</f>
        <v>20251222</v>
      </c>
    </row>
    <row r="114" spans="1:9">
      <c r="A114" s="4">
        <v>112</v>
      </c>
      <c r="B114" s="4" t="s">
        <v>317</v>
      </c>
      <c r="C114" s="4" t="str">
        <f>"19780628"</f>
        <v>19780628</v>
      </c>
      <c r="D114" s="4" t="s">
        <v>46</v>
      </c>
      <c r="E114" s="4" t="s">
        <v>318</v>
      </c>
      <c r="F114" s="4" t="s">
        <v>60</v>
      </c>
      <c r="G114" s="4" t="s">
        <v>319</v>
      </c>
      <c r="H114" s="4" t="s">
        <v>15</v>
      </c>
      <c r="I114" s="4" t="str">
        <f>"20251201"</f>
        <v>20251201</v>
      </c>
    </row>
    <row r="115" spans="1:9">
      <c r="A115" s="4">
        <v>113</v>
      </c>
      <c r="B115" s="4" t="s">
        <v>320</v>
      </c>
      <c r="C115" s="4" t="str">
        <f>"19941204"</f>
        <v>19941204</v>
      </c>
      <c r="D115" s="4" t="s">
        <v>46</v>
      </c>
      <c r="E115" s="4" t="s">
        <v>17</v>
      </c>
      <c r="F115" s="4" t="s">
        <v>18</v>
      </c>
      <c r="G115" s="4" t="s">
        <v>179</v>
      </c>
      <c r="H115" s="4" t="s">
        <v>15</v>
      </c>
      <c r="I115" s="4" t="str">
        <f>"20251225"</f>
        <v>20251225</v>
      </c>
    </row>
    <row r="116" spans="1:9">
      <c r="A116" s="4">
        <v>114</v>
      </c>
      <c r="B116" s="4" t="s">
        <v>321</v>
      </c>
      <c r="C116" s="4" t="str">
        <f>"19690803"</f>
        <v>19690803</v>
      </c>
      <c r="D116" s="4" t="s">
        <v>11</v>
      </c>
      <c r="E116" s="4" t="s">
        <v>322</v>
      </c>
      <c r="F116" s="4" t="s">
        <v>18</v>
      </c>
      <c r="G116" s="4" t="s">
        <v>323</v>
      </c>
      <c r="H116" s="4" t="s">
        <v>15</v>
      </c>
      <c r="I116" s="4" t="str">
        <f>"20251217"</f>
        <v>20251217</v>
      </c>
    </row>
    <row r="117" spans="1:9">
      <c r="A117" s="4">
        <v>115</v>
      </c>
      <c r="B117" s="4" t="s">
        <v>324</v>
      </c>
      <c r="C117" s="4" t="str">
        <f>"19780317"</f>
        <v>19780317</v>
      </c>
      <c r="D117" s="4" t="s">
        <v>11</v>
      </c>
      <c r="E117" s="4" t="s">
        <v>201</v>
      </c>
      <c r="F117" s="4" t="s">
        <v>60</v>
      </c>
      <c r="G117" s="4" t="s">
        <v>325</v>
      </c>
      <c r="H117" s="4" t="s">
        <v>15</v>
      </c>
      <c r="I117" s="4" t="str">
        <f>"20251223"</f>
        <v>20251223</v>
      </c>
    </row>
    <row r="118" spans="1:9">
      <c r="A118" s="4">
        <v>116</v>
      </c>
      <c r="B118" s="4" t="s">
        <v>326</v>
      </c>
      <c r="C118" s="4" t="str">
        <f>"19690310"</f>
        <v>19690310</v>
      </c>
      <c r="D118" s="4" t="s">
        <v>11</v>
      </c>
      <c r="E118" s="4" t="s">
        <v>176</v>
      </c>
      <c r="F118" s="4" t="s">
        <v>60</v>
      </c>
      <c r="G118" s="4" t="s">
        <v>327</v>
      </c>
      <c r="H118" s="4" t="s">
        <v>15</v>
      </c>
      <c r="I118" s="4" t="str">
        <f>"20250122"</f>
        <v>20250122</v>
      </c>
    </row>
    <row r="119" spans="1:9">
      <c r="A119" s="4">
        <v>117</v>
      </c>
      <c r="B119" s="4" t="s">
        <v>328</v>
      </c>
      <c r="C119" s="4" t="str">
        <f>"19731206"</f>
        <v>19731206</v>
      </c>
      <c r="D119" s="4" t="s">
        <v>11</v>
      </c>
      <c r="E119" s="4" t="s">
        <v>329</v>
      </c>
      <c r="F119" s="4" t="s">
        <v>60</v>
      </c>
      <c r="G119" s="4" t="s">
        <v>330</v>
      </c>
      <c r="H119" s="4" t="s">
        <v>15</v>
      </c>
      <c r="I119" s="4" t="str">
        <f>"20250908"</f>
        <v>20250908</v>
      </c>
    </row>
    <row r="120" spans="1:9">
      <c r="A120" s="4">
        <v>118</v>
      </c>
      <c r="B120" s="4" t="s">
        <v>331</v>
      </c>
      <c r="C120" s="4" t="str">
        <f>"19750512"</f>
        <v>19750512</v>
      </c>
      <c r="D120" s="4" t="s">
        <v>11</v>
      </c>
      <c r="E120" s="4" t="s">
        <v>332</v>
      </c>
      <c r="F120" s="4" t="s">
        <v>60</v>
      </c>
      <c r="G120" s="4" t="s">
        <v>333</v>
      </c>
      <c r="H120" s="4" t="s">
        <v>15</v>
      </c>
      <c r="I120" s="4" t="str">
        <f>"20251222"</f>
        <v>20251222</v>
      </c>
    </row>
    <row r="121" spans="1:9">
      <c r="A121" s="4">
        <v>119</v>
      </c>
      <c r="B121" s="4" t="s">
        <v>334</v>
      </c>
      <c r="C121" s="4" t="str">
        <f>"19831002"</f>
        <v>19831002</v>
      </c>
      <c r="D121" s="4" t="s">
        <v>11</v>
      </c>
      <c r="E121" s="4" t="s">
        <v>335</v>
      </c>
      <c r="F121" s="4" t="s">
        <v>60</v>
      </c>
      <c r="G121" s="4" t="s">
        <v>336</v>
      </c>
      <c r="H121" s="4" t="s">
        <v>15</v>
      </c>
      <c r="I121" s="4" t="str">
        <f>"20251223"</f>
        <v>20251223</v>
      </c>
    </row>
    <row r="122" spans="1:9">
      <c r="A122" s="3">
        <v>120</v>
      </c>
      <c r="B122" s="3" t="s">
        <v>337</v>
      </c>
      <c r="C122" s="3" t="str">
        <f>"19681015"</f>
        <v>19681015</v>
      </c>
      <c r="D122" s="3" t="s">
        <v>11</v>
      </c>
      <c r="E122" s="3" t="s">
        <v>12</v>
      </c>
      <c r="F122" s="3" t="s">
        <v>13</v>
      </c>
      <c r="G122" s="3" t="s">
        <v>338</v>
      </c>
      <c r="H122" s="3" t="s">
        <v>15</v>
      </c>
      <c r="I122" s="3" t="str">
        <f>"20251031"</f>
        <v>20251031</v>
      </c>
    </row>
    <row r="123" spans="1:9">
      <c r="A123" s="4">
        <v>121</v>
      </c>
      <c r="B123" s="4" t="s">
        <v>339</v>
      </c>
      <c r="C123" s="4" t="str">
        <f>"19700725"</f>
        <v>19700725</v>
      </c>
      <c r="D123" s="4" t="s">
        <v>11</v>
      </c>
      <c r="E123" s="4" t="s">
        <v>340</v>
      </c>
      <c r="F123" s="4" t="s">
        <v>341</v>
      </c>
      <c r="G123" s="4" t="s">
        <v>342</v>
      </c>
      <c r="H123" s="4" t="s">
        <v>15</v>
      </c>
      <c r="I123" s="4" t="str">
        <f>"20251130"</f>
        <v>20251130</v>
      </c>
    </row>
    <row r="124" spans="1:9">
      <c r="A124" s="4">
        <v>122</v>
      </c>
      <c r="B124" s="4" t="s">
        <v>343</v>
      </c>
      <c r="C124" s="4" t="str">
        <f>"19660206"</f>
        <v>19660206</v>
      </c>
      <c r="D124" s="4" t="s">
        <v>11</v>
      </c>
      <c r="E124" s="4" t="s">
        <v>102</v>
      </c>
      <c r="F124" s="4" t="s">
        <v>43</v>
      </c>
      <c r="G124" s="4" t="s">
        <v>344</v>
      </c>
      <c r="H124" s="4" t="s">
        <v>15</v>
      </c>
      <c r="I124" s="4" t="str">
        <f>"20251125"</f>
        <v>20251125</v>
      </c>
    </row>
    <row r="125" spans="1:9">
      <c r="A125" s="4">
        <v>123</v>
      </c>
      <c r="B125" s="4" t="s">
        <v>345</v>
      </c>
      <c r="C125" s="4" t="str">
        <f>"19700913"</f>
        <v>19700913</v>
      </c>
      <c r="D125" s="4" t="s">
        <v>11</v>
      </c>
      <c r="E125" s="4" t="s">
        <v>102</v>
      </c>
      <c r="F125" s="4" t="s">
        <v>43</v>
      </c>
      <c r="G125" s="4" t="s">
        <v>346</v>
      </c>
      <c r="H125" s="4" t="s">
        <v>15</v>
      </c>
      <c r="I125" s="4" t="str">
        <f>"20251201"</f>
        <v>20251201</v>
      </c>
    </row>
    <row r="126" spans="1:9">
      <c r="A126" s="4">
        <v>124</v>
      </c>
      <c r="B126" s="4" t="s">
        <v>347</v>
      </c>
      <c r="C126" s="4" t="str">
        <f>"19761220"</f>
        <v>19761220</v>
      </c>
      <c r="D126" s="4" t="s">
        <v>11</v>
      </c>
      <c r="E126" s="4" t="s">
        <v>102</v>
      </c>
      <c r="F126" s="4" t="s">
        <v>43</v>
      </c>
      <c r="G126" s="4" t="s">
        <v>348</v>
      </c>
      <c r="H126" s="4" t="s">
        <v>15</v>
      </c>
      <c r="I126" s="4" t="str">
        <f>"20251205"</f>
        <v>20251205</v>
      </c>
    </row>
    <row r="127" spans="1:9">
      <c r="A127" s="4">
        <v>125</v>
      </c>
      <c r="B127" s="4" t="s">
        <v>349</v>
      </c>
      <c r="C127" s="4" t="str">
        <f>"19760201"</f>
        <v>19760201</v>
      </c>
      <c r="D127" s="4" t="s">
        <v>11</v>
      </c>
      <c r="E127" s="4" t="s">
        <v>350</v>
      </c>
      <c r="F127" s="4" t="s">
        <v>43</v>
      </c>
      <c r="G127" s="4" t="s">
        <v>351</v>
      </c>
      <c r="H127" s="4" t="s">
        <v>15</v>
      </c>
      <c r="I127" s="4" t="str">
        <f>"20251218"</f>
        <v>20251218</v>
      </c>
    </row>
    <row r="128" spans="1:9">
      <c r="A128" s="4">
        <v>126</v>
      </c>
      <c r="B128" s="4" t="s">
        <v>352</v>
      </c>
      <c r="C128" s="4" t="str">
        <f>"19730611"</f>
        <v>19730611</v>
      </c>
      <c r="D128" s="4" t="s">
        <v>11</v>
      </c>
      <c r="E128" s="4" t="s">
        <v>353</v>
      </c>
      <c r="F128" s="4" t="s">
        <v>60</v>
      </c>
      <c r="G128" s="4" t="s">
        <v>354</v>
      </c>
      <c r="H128" s="4" t="s">
        <v>15</v>
      </c>
      <c r="I128" s="4" t="str">
        <f>"20251222"</f>
        <v>20251222</v>
      </c>
    </row>
    <row r="129" spans="1:9">
      <c r="A129" s="4">
        <v>127</v>
      </c>
      <c r="B129" s="4" t="s">
        <v>355</v>
      </c>
      <c r="C129" s="4" t="str">
        <f>"19730615"</f>
        <v>19730615</v>
      </c>
      <c r="D129" s="4" t="s">
        <v>11</v>
      </c>
      <c r="E129" s="4" t="s">
        <v>105</v>
      </c>
      <c r="F129" s="4" t="s">
        <v>43</v>
      </c>
      <c r="G129" s="4" t="s">
        <v>356</v>
      </c>
      <c r="H129" s="4" t="s">
        <v>15</v>
      </c>
      <c r="I129" s="4" t="str">
        <f>"20251110"</f>
        <v>20251110</v>
      </c>
    </row>
    <row r="130" spans="1:9">
      <c r="A130" s="4">
        <v>128</v>
      </c>
      <c r="B130" s="4" t="s">
        <v>357</v>
      </c>
      <c r="C130" s="4" t="str">
        <f>"19710117"</f>
        <v>19710117</v>
      </c>
      <c r="D130" s="4" t="s">
        <v>11</v>
      </c>
      <c r="E130" s="4" t="s">
        <v>249</v>
      </c>
      <c r="F130" s="4" t="s">
        <v>96</v>
      </c>
      <c r="G130" s="4" t="s">
        <v>358</v>
      </c>
      <c r="H130" s="4" t="s">
        <v>15</v>
      </c>
      <c r="I130" s="4" t="str">
        <f>"20251230"</f>
        <v>20251230</v>
      </c>
    </row>
    <row r="131" spans="1:9">
      <c r="A131" s="4">
        <v>129</v>
      </c>
      <c r="B131" s="4" t="s">
        <v>359</v>
      </c>
      <c r="C131" s="4" t="str">
        <f>"19681003"</f>
        <v>19681003</v>
      </c>
      <c r="D131" s="4" t="s">
        <v>11</v>
      </c>
      <c r="E131" s="4" t="s">
        <v>360</v>
      </c>
      <c r="F131" s="4" t="s">
        <v>43</v>
      </c>
      <c r="G131" s="4" t="s">
        <v>361</v>
      </c>
      <c r="H131" s="4" t="s">
        <v>15</v>
      </c>
      <c r="I131" s="4" t="str">
        <f>"20251212"</f>
        <v>20251212</v>
      </c>
    </row>
  </sheetData>
  <mergeCells count="1">
    <mergeCell ref="A1:I1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张靖</cp:lastModifiedBy>
  <dcterms:created xsi:type="dcterms:W3CDTF">2026-01-15T09:32:00Z</dcterms:created>
  <dcterms:modified xsi:type="dcterms:W3CDTF">2026-01-19T03:31:58Z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2B26980062B54A0897B9787EEF3CDE14_13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